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<sst xmlns="http://schemas.openxmlformats.org/spreadsheetml/2006/main" count="70" uniqueCount="54">
  <si>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istituto</t>
  </si>
  <si>
    <t>sede</t>
  </si>
  <si>
    <t>presso sede</t>
  </si>
  <si>
    <t>istituti penit.</t>
  </si>
  <si>
    <t>tipologia</t>
  </si>
  <si>
    <t>n.
allievi</t>
  </si>
  <si>
    <t>totale</t>
  </si>
  <si>
    <t>CTP S.M. D. Alighieri 
CITTA' DI CASTELLO</t>
  </si>
  <si>
    <t>CTP D.D. Tittarelli
GUALDO TADINO</t>
  </si>
  <si>
    <t>CTP S.M. 
G. Piermarini FOLIGNO</t>
  </si>
  <si>
    <t>CTP S.M. 
A. Volumnio 
PONTE S. GIOVANNI</t>
  </si>
  <si>
    <t xml:space="preserve">CTP I.C. 
ORVIETANO 
ALLERONA
</t>
  </si>
  <si>
    <t>CTP S.M. L.Valli
NARNI</t>
  </si>
  <si>
    <t>CTP IPSIA 
S. Pertini
TERNI</t>
  </si>
  <si>
    <t>n. 
corsi</t>
  </si>
  <si>
    <t>ist.
penit.</t>
  </si>
  <si>
    <t>n. allievi</t>
  </si>
  <si>
    <t xml:space="preserve">      39
inglese 123
spagnolo 12
informat. 12
multimedia
altro</t>
  </si>
  <si>
    <t xml:space="preserve">      26
inglese 123
informat. 12
multimedia
altro
avvio f.p.
ed.espress.
</t>
  </si>
  <si>
    <t>2
4</t>
  </si>
  <si>
    <t xml:space="preserve">      96
francese 123
inglese 123
spagnolo 123
tedesco 123
altre lingue
informat. 12
attività mot.
cultura gener
ed. immag.</t>
  </si>
  <si>
    <t xml:space="preserve">      17
inglese 12
spagnolo 12
altre lingue
informat. 1
multimedia
attività mot.
ed. arte</t>
  </si>
  <si>
    <t xml:space="preserve">      25
inglese 12
spagnolo 1
informat. 12
multimedia
altro</t>
  </si>
  <si>
    <t>1
1</t>
  </si>
  <si>
    <t xml:space="preserve">      14
inglese 1
tedesco 1
informat. 1
multimedia
altro
teatro
attività mot
cultura generale
ed persona
ed. sicurezza</t>
  </si>
  <si>
    <t xml:space="preserve">      18
inglese 12
spagnolo 1
informat. 12
multimedia</t>
  </si>
  <si>
    <t xml:space="preserve">      4
inglese 1
informat. 12
avvio f.p.
     1
attività sport</t>
  </si>
  <si>
    <t>CTP S.M. 
Pianciani Manzoni
SPOLETO</t>
  </si>
  <si>
    <t xml:space="preserve">  3
ed. immagine</t>
  </si>
  <si>
    <t>2
2
2</t>
  </si>
  <si>
    <t xml:space="preserve">      40
inglese 123
spagnolo 123
tedesco 1
informat. 12
multimedia
altro</t>
  </si>
  <si>
    <t>I criteri d ripartizione sono stati i seguenti:</t>
  </si>
  <si>
    <t>Criteri di ripartizione</t>
  </si>
  <si>
    <t>Corsi alfabet. 
Cult.CA 
Corsi Scuola Sec. Di I grado CSI 
Sezione I</t>
  </si>
  <si>
    <t>Corsi per cittadini 
stranieri per integrazione linguistica e sociale CILS
Sezione II</t>
  </si>
  <si>
    <t>Corsi brevi modulari di 
alfabetizzazione funzionale
CBM
Sezione III</t>
  </si>
  <si>
    <t>quota Sezione I</t>
  </si>
  <si>
    <t>quota Sezione II</t>
  </si>
  <si>
    <t>quota Sezione III</t>
  </si>
  <si>
    <t>quota Sezione IV</t>
  </si>
  <si>
    <t>CTP riparto fondi 2008/2009</t>
  </si>
  <si>
    <t>quota da ripartire per I, III e IV sezione</t>
  </si>
  <si>
    <t>alunni I sezione</t>
  </si>
  <si>
    <t>alunni II sezione</t>
  </si>
  <si>
    <t>alunni III sezione</t>
  </si>
  <si>
    <t>alunni IV sezione</t>
  </si>
  <si>
    <t>TOTALI</t>
  </si>
  <si>
    <t>Corsi diploma istr. 
superiore e/o qualifica
CP/CSII
Sezione IV</t>
  </si>
  <si>
    <t>I fondi assgnati dal MIUR ammontano a € 85451 e sono stati ripartiti in base ai dati del montoraggio effettuato dal Ministero tramite l'ANSAS per l'a.s. 2007/2008</t>
  </si>
  <si>
    <t>il 50% è (€ 42725,50) stato assegnato in proporzione agli studenti dei CILS (Sezione II)</t>
  </si>
  <si>
    <t>il restante 50% (€ 42725,50) è stato diviso in tre parti uguali  (€ 14241,84) per coprire le sezioni I, III e IV (che comprende anche il lavoro presso gli istituti penitenziari). Per ogni settore la quota è sta divisa tenendo conto del relatvo numero degli alunni.</t>
  </si>
  <si>
    <t>TOTALE         Usp    Perugia</t>
  </si>
  <si>
    <t>TOTALE         Usp    Terni</t>
  </si>
  <si>
    <t>Totale Umbria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</si>
</sst>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  <numFmt numFmtId="175" formatCode="0.00000"/>
    <numFmt numFmtId="176" formatCode="0.0000"/>
    <numFmt numFmtId="177" formatCode="_-* #,##0.0_-;\-* #,##0.0_-;_-* &quot;-&quot;_-;_-@_-"/>
    <numFmt numFmtId="178" formatCode="_-* #,##0.00_-;\-* #,##0.00_-;_-* &quot;-&quot;_-;_-@_-"/>
    <numFmt numFmtId="179" formatCode="#,##0.0"/>
    <numFmt numFmtId="180" formatCode="0.00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178" fontId="0" fillId="0" borderId="1" xfId="18" applyNumberFormat="1" applyBorder="1" applyAlignment="1">
      <alignment horizontal="center" vertical="center" textRotation="90"/>
    </xf>
    <xf numFmtId="43" fontId="0" fillId="0" borderId="1" xfId="17" applyNumberFormat="1" applyBorder="1" applyAlignment="1">
      <alignment textRotation="90"/>
    </xf>
    <xf numFmtId="178" fontId="0" fillId="0" borderId="1" xfId="18" applyNumberFormat="1" applyBorder="1" applyAlignment="1">
      <alignment textRotation="90"/>
    </xf>
    <xf numFmtId="178" fontId="0" fillId="0" borderId="0" xfId="18" applyNumberFormat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43" fontId="0" fillId="0" borderId="1" xfId="17" applyBorder="1" applyAlignment="1">
      <alignment textRotation="90"/>
    </xf>
    <xf numFmtId="4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0" fillId="0" borderId="1" xfId="17" applyNumberFormat="1" applyBorder="1" applyAlignment="1">
      <alignment horizontal="center" vertical="center" textRotation="90"/>
    </xf>
    <xf numFmtId="43" fontId="0" fillId="0" borderId="1" xfId="17" applyBorder="1" applyAlignment="1">
      <alignment horizontal="center" vertical="center" textRotation="90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textRotation="90" wrapText="1"/>
    </xf>
    <xf numFmtId="178" fontId="0" fillId="0" borderId="1" xfId="18" applyNumberFormat="1" applyFont="1" applyBorder="1" applyAlignment="1">
      <alignment horizontal="center" vertical="center" textRotation="90"/>
    </xf>
    <xf numFmtId="178" fontId="0" fillId="0" borderId="1" xfId="18" applyNumberForma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0" fillId="0" borderId="0" xfId="17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178" fontId="4" fillId="0" borderId="0" xfId="18" applyNumberFormat="1" applyFont="1" applyAlignment="1">
      <alignment textRotation="90"/>
    </xf>
    <xf numFmtId="0" fontId="4" fillId="0" borderId="0" xfId="0" applyFont="1" applyAlignment="1">
      <alignment horizontal="center" vertical="center"/>
    </xf>
    <xf numFmtId="43" fontId="4" fillId="0" borderId="0" xfId="17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"/>
  <sheetViews>
    <sheetView tabSelected="1" workbookViewId="0" topLeftCell="A19">
      <selection activeCell="S42" sqref="S42"/>
    </sheetView>
  </sheetViews>
  <sheetFormatPr defaultColWidth="9.140625" defaultRowHeight="12.75"/>
  <cols>
    <col min="2" max="2" width="0.5625" style="0" customWidth="1"/>
    <col min="3" max="3" width="3.421875" style="0" customWidth="1"/>
    <col min="4" max="4" width="4.8515625" style="0" customWidth="1"/>
    <col min="5" max="5" width="3.421875" style="0" customWidth="1"/>
    <col min="6" max="6" width="4.28125" style="0" customWidth="1"/>
    <col min="7" max="11" width="3.421875" style="0" customWidth="1"/>
    <col min="12" max="12" width="4.8515625" style="0" customWidth="1"/>
    <col min="13" max="13" width="3.421875" style="0" customWidth="1"/>
    <col min="14" max="14" width="4.00390625" style="0" customWidth="1"/>
    <col min="15" max="15" width="11.7109375" style="0" customWidth="1"/>
    <col min="16" max="16" width="6.00390625" style="0" customWidth="1"/>
    <col min="17" max="17" width="11.7109375" style="0" customWidth="1"/>
    <col min="18" max="18" width="6.00390625" style="0" customWidth="1"/>
    <col min="19" max="19" width="9.140625" style="12" customWidth="1"/>
    <col min="20" max="20" width="5.7109375" style="12" customWidth="1"/>
    <col min="21" max="21" width="5.7109375" style="11" customWidth="1"/>
    <col min="22" max="22" width="6.8515625" style="12" customWidth="1"/>
    <col min="23" max="23" width="12.28125" style="0" customWidth="1"/>
    <col min="24" max="24" width="10.421875" style="56" customWidth="1"/>
    <col min="25" max="25" width="10.28125" style="58" bestFit="1" customWidth="1"/>
  </cols>
  <sheetData>
    <row r="2" spans="14:15" ht="12.75">
      <c r="N2" s="24"/>
      <c r="O2" s="24"/>
    </row>
    <row r="5" spans="12:17" ht="15.75">
      <c r="L5" s="52" t="s">
        <v>40</v>
      </c>
      <c r="M5" s="24"/>
      <c r="N5" s="24"/>
      <c r="O5" s="24"/>
      <c r="P5" s="24"/>
      <c r="Q5" s="24"/>
    </row>
    <row r="7" spans="1:23" ht="12.75" customHeight="1">
      <c r="A7" s="20" t="s">
        <v>0</v>
      </c>
      <c r="B7" s="20"/>
      <c r="C7" s="35" t="s">
        <v>33</v>
      </c>
      <c r="D7" s="42"/>
      <c r="E7" s="42"/>
      <c r="F7" s="42"/>
      <c r="G7" s="43" t="s">
        <v>47</v>
      </c>
      <c r="H7" s="43"/>
      <c r="I7" s="43"/>
      <c r="J7" s="43"/>
      <c r="K7" s="41" t="s">
        <v>34</v>
      </c>
      <c r="L7" s="41"/>
      <c r="M7" s="41"/>
      <c r="N7" s="41"/>
      <c r="O7" s="41" t="s">
        <v>35</v>
      </c>
      <c r="P7" s="41"/>
      <c r="Q7" s="41"/>
      <c r="R7" s="41"/>
      <c r="S7" s="47" t="s">
        <v>36</v>
      </c>
      <c r="T7" s="49" t="s">
        <v>37</v>
      </c>
      <c r="U7" s="50" t="s">
        <v>38</v>
      </c>
      <c r="V7" s="47" t="s">
        <v>39</v>
      </c>
      <c r="W7" s="45" t="s">
        <v>6</v>
      </c>
    </row>
    <row r="8" spans="1:23" ht="62.25" customHeight="1">
      <c r="A8" s="20"/>
      <c r="B8" s="20"/>
      <c r="C8" s="42"/>
      <c r="D8" s="42"/>
      <c r="E8" s="42"/>
      <c r="F8" s="42"/>
      <c r="G8" s="43"/>
      <c r="H8" s="43"/>
      <c r="I8" s="43"/>
      <c r="J8" s="43"/>
      <c r="K8" s="41"/>
      <c r="L8" s="41"/>
      <c r="M8" s="41"/>
      <c r="N8" s="41"/>
      <c r="O8" s="41"/>
      <c r="P8" s="41"/>
      <c r="Q8" s="41"/>
      <c r="R8" s="41"/>
      <c r="S8" s="47"/>
      <c r="T8" s="49"/>
      <c r="U8" s="51"/>
      <c r="V8" s="47"/>
      <c r="W8" s="45"/>
    </row>
    <row r="9" spans="1:23" ht="12.75">
      <c r="A9" s="20"/>
      <c r="B9" s="20"/>
      <c r="C9" s="44" t="s">
        <v>1</v>
      </c>
      <c r="D9" s="19"/>
      <c r="E9" s="43" t="s">
        <v>15</v>
      </c>
      <c r="F9" s="19"/>
      <c r="G9" s="44" t="s">
        <v>1</v>
      </c>
      <c r="H9" s="19"/>
      <c r="I9" s="43" t="s">
        <v>15</v>
      </c>
      <c r="J9" s="19"/>
      <c r="K9" s="44" t="s">
        <v>1</v>
      </c>
      <c r="L9" s="44"/>
      <c r="M9" s="43" t="s">
        <v>15</v>
      </c>
      <c r="N9" s="19"/>
      <c r="O9" s="45" t="s">
        <v>2</v>
      </c>
      <c r="P9" s="45"/>
      <c r="Q9" s="45" t="s">
        <v>3</v>
      </c>
      <c r="R9" s="45"/>
      <c r="S9" s="47"/>
      <c r="T9" s="49"/>
      <c r="U9" s="51"/>
      <c r="V9" s="47"/>
      <c r="W9" s="45"/>
    </row>
    <row r="10" spans="1:23" ht="25.5" customHeight="1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44"/>
      <c r="L10" s="44"/>
      <c r="M10" s="19"/>
      <c r="N10" s="19"/>
      <c r="O10" s="45"/>
      <c r="P10" s="45"/>
      <c r="Q10" s="45"/>
      <c r="R10" s="45"/>
      <c r="S10" s="47"/>
      <c r="T10" s="49"/>
      <c r="U10" s="51"/>
      <c r="V10" s="47"/>
      <c r="W10" s="45"/>
    </row>
    <row r="11" spans="1:23" ht="12.75">
      <c r="A11" s="20"/>
      <c r="B11" s="20"/>
      <c r="C11" s="28" t="s">
        <v>14</v>
      </c>
      <c r="D11" s="30" t="s">
        <v>5</v>
      </c>
      <c r="E11" s="28" t="s">
        <v>14</v>
      </c>
      <c r="F11" s="30" t="s">
        <v>5</v>
      </c>
      <c r="G11" s="28" t="s">
        <v>14</v>
      </c>
      <c r="H11" s="30" t="s">
        <v>5</v>
      </c>
      <c r="I11" s="28" t="s">
        <v>14</v>
      </c>
      <c r="J11" s="30" t="s">
        <v>5</v>
      </c>
      <c r="K11" s="28" t="s">
        <v>14</v>
      </c>
      <c r="L11" s="30" t="s">
        <v>5</v>
      </c>
      <c r="M11" s="28" t="s">
        <v>14</v>
      </c>
      <c r="N11" s="30" t="s">
        <v>5</v>
      </c>
      <c r="O11" s="44" t="s">
        <v>4</v>
      </c>
      <c r="P11" s="46" t="s">
        <v>16</v>
      </c>
      <c r="Q11" s="44" t="s">
        <v>4</v>
      </c>
      <c r="R11" s="46" t="s">
        <v>16</v>
      </c>
      <c r="S11" s="47"/>
      <c r="T11" s="49"/>
      <c r="U11" s="51"/>
      <c r="V11" s="47"/>
      <c r="W11" s="45"/>
    </row>
    <row r="12" spans="1:23" ht="12.75">
      <c r="A12" s="20"/>
      <c r="B12" s="20"/>
      <c r="C12" s="29"/>
      <c r="D12" s="31"/>
      <c r="E12" s="29"/>
      <c r="F12" s="31"/>
      <c r="G12" s="29"/>
      <c r="H12" s="31"/>
      <c r="I12" s="29"/>
      <c r="J12" s="31"/>
      <c r="K12" s="29"/>
      <c r="L12" s="31"/>
      <c r="M12" s="29"/>
      <c r="N12" s="31"/>
      <c r="O12" s="44"/>
      <c r="P12" s="19"/>
      <c r="Q12" s="44"/>
      <c r="R12" s="19"/>
      <c r="S12" s="47"/>
      <c r="T12" s="49"/>
      <c r="U12" s="51"/>
      <c r="V12" s="47"/>
      <c r="W12" s="45"/>
    </row>
    <row r="13" spans="1:23" ht="75.75" customHeight="1">
      <c r="A13" s="33" t="s">
        <v>7</v>
      </c>
      <c r="B13" s="34"/>
      <c r="C13" s="3">
        <v>1</v>
      </c>
      <c r="D13" s="3">
        <v>31</v>
      </c>
      <c r="E13" s="3"/>
      <c r="F13" s="3"/>
      <c r="G13" s="3"/>
      <c r="H13" s="3"/>
      <c r="I13" s="3"/>
      <c r="J13" s="3"/>
      <c r="K13" s="3">
        <v>7</v>
      </c>
      <c r="L13" s="3">
        <v>257</v>
      </c>
      <c r="M13" s="3"/>
      <c r="N13" s="3"/>
      <c r="O13" s="2" t="s">
        <v>17</v>
      </c>
      <c r="P13" s="3">
        <v>742</v>
      </c>
      <c r="Q13" s="1"/>
      <c r="R13" s="1"/>
      <c r="S13" s="9">
        <f>O31/D21*D13</f>
        <v>1279.7015652173911</v>
      </c>
      <c r="T13" s="14">
        <f>S28/O33*L13</f>
        <v>7484.971710974778</v>
      </c>
      <c r="U13" s="10">
        <f>O31/P21*P13</f>
        <v>2203.846773722628</v>
      </c>
      <c r="V13" s="13"/>
      <c r="W13" s="15">
        <f>SUM(S13:V13)</f>
        <v>10968.520049914796</v>
      </c>
    </row>
    <row r="14" spans="1:23" ht="101.25" customHeight="1">
      <c r="A14" s="35" t="s">
        <v>8</v>
      </c>
      <c r="B14" s="36"/>
      <c r="C14" s="3">
        <v>1</v>
      </c>
      <c r="D14" s="3">
        <v>40</v>
      </c>
      <c r="E14" s="3"/>
      <c r="F14" s="3"/>
      <c r="G14" s="3"/>
      <c r="H14" s="3"/>
      <c r="I14" s="3"/>
      <c r="J14" s="3"/>
      <c r="K14" s="3">
        <v>21</v>
      </c>
      <c r="L14" s="3">
        <v>156</v>
      </c>
      <c r="M14" s="3"/>
      <c r="N14" s="3"/>
      <c r="O14" s="2" t="s">
        <v>18</v>
      </c>
      <c r="P14" s="3">
        <v>523</v>
      </c>
      <c r="Q14" s="1"/>
      <c r="R14" s="1"/>
      <c r="S14" s="9">
        <f>O31/D21*D14</f>
        <v>1651.2278260869564</v>
      </c>
      <c r="T14" s="14">
        <f>S28/O33*L14</f>
        <v>4543.406952965235</v>
      </c>
      <c r="U14" s="10">
        <f>O31/P21*P14</f>
        <v>1553.385259645464</v>
      </c>
      <c r="V14" s="13"/>
      <c r="W14" s="15">
        <f aca="true" t="shared" si="0" ref="W14:W20">SUM(S14:V14)</f>
        <v>7748.020038697656</v>
      </c>
    </row>
    <row r="15" spans="1:23" ht="67.5" customHeight="1">
      <c r="A15" s="37" t="s">
        <v>9</v>
      </c>
      <c r="B15" s="38"/>
      <c r="C15" s="3">
        <v>1</v>
      </c>
      <c r="D15" s="3">
        <v>81</v>
      </c>
      <c r="E15" s="3"/>
      <c r="F15" s="3"/>
      <c r="G15" s="3"/>
      <c r="H15" s="3"/>
      <c r="I15" s="3"/>
      <c r="J15" s="3"/>
      <c r="K15" s="3">
        <v>12</v>
      </c>
      <c r="L15" s="3">
        <v>175</v>
      </c>
      <c r="M15" s="3"/>
      <c r="N15" s="3"/>
      <c r="O15" s="2" t="s">
        <v>25</v>
      </c>
      <c r="P15" s="3">
        <v>319</v>
      </c>
      <c r="Q15" s="1"/>
      <c r="R15" s="1"/>
      <c r="S15" s="9">
        <f>O31/D21*D15</f>
        <v>3343.736347826087</v>
      </c>
      <c r="T15" s="14">
        <f>S28/O33*L15</f>
        <v>5096.770620313565</v>
      </c>
      <c r="U15" s="10">
        <f>O31/P21*P15</f>
        <v>947.4759040667362</v>
      </c>
      <c r="V15" s="13"/>
      <c r="W15" s="15">
        <f t="shared" si="0"/>
        <v>9387.982872206388</v>
      </c>
    </row>
    <row r="16" spans="1:23" ht="134.25" customHeight="1">
      <c r="A16" s="39" t="s">
        <v>10</v>
      </c>
      <c r="B16" s="40"/>
      <c r="C16" s="4" t="s">
        <v>19</v>
      </c>
      <c r="D16" s="4">
        <v>82</v>
      </c>
      <c r="E16" s="3">
        <v>3</v>
      </c>
      <c r="F16" s="3">
        <v>57</v>
      </c>
      <c r="G16" s="3">
        <v>1</v>
      </c>
      <c r="H16" s="3">
        <v>40</v>
      </c>
      <c r="I16" s="3"/>
      <c r="J16" s="3"/>
      <c r="K16" s="3">
        <v>25</v>
      </c>
      <c r="L16" s="3">
        <v>420</v>
      </c>
      <c r="M16" s="3">
        <v>4</v>
      </c>
      <c r="N16" s="3">
        <v>31</v>
      </c>
      <c r="O16" s="2" t="s">
        <v>20</v>
      </c>
      <c r="P16" s="3">
        <v>1870</v>
      </c>
      <c r="Q16" s="2" t="s">
        <v>26</v>
      </c>
      <c r="R16" s="4">
        <v>130</v>
      </c>
      <c r="S16" s="9">
        <f>O31/D21*D16</f>
        <v>3385.017043478261</v>
      </c>
      <c r="T16" s="14">
        <f>S28/O33*L16</f>
        <v>12232.249488752555</v>
      </c>
      <c r="U16" s="10">
        <f>O31/P21*P16</f>
        <v>5554.169092805006</v>
      </c>
      <c r="V16" s="14">
        <f>O31/O35*(F16+H16+N16+R16)</f>
        <v>6281.016615384616</v>
      </c>
      <c r="W16" s="15">
        <f t="shared" si="0"/>
        <v>27452.452240420436</v>
      </c>
    </row>
    <row r="17" spans="1:23" ht="94.5" customHeight="1">
      <c r="A17" s="33" t="s">
        <v>27</v>
      </c>
      <c r="B17" s="34"/>
      <c r="C17" s="3">
        <v>1</v>
      </c>
      <c r="D17" s="3">
        <v>23</v>
      </c>
      <c r="E17" s="4" t="s">
        <v>29</v>
      </c>
      <c r="F17" s="4">
        <v>130</v>
      </c>
      <c r="G17" s="3"/>
      <c r="H17" s="3"/>
      <c r="I17" s="3"/>
      <c r="J17" s="3"/>
      <c r="K17" s="3">
        <v>4</v>
      </c>
      <c r="L17" s="3">
        <v>130</v>
      </c>
      <c r="M17" s="3"/>
      <c r="N17" s="3"/>
      <c r="O17" s="2" t="s">
        <v>21</v>
      </c>
      <c r="P17" s="3">
        <v>387</v>
      </c>
      <c r="Q17" s="2" t="s">
        <v>28</v>
      </c>
      <c r="R17" s="3">
        <v>50</v>
      </c>
      <c r="S17" s="9">
        <f>O31/D21*D17</f>
        <v>949.4559999999999</v>
      </c>
      <c r="T17" s="14">
        <f>S28/O33*L17</f>
        <v>3786.1724608043623</v>
      </c>
      <c r="U17" s="10">
        <f>O31/P21*P17</f>
        <v>1149.4456892596454</v>
      </c>
      <c r="V17" s="14">
        <f>O31/O35*(F17+R17)</f>
        <v>4382.1046153846155</v>
      </c>
      <c r="W17" s="15">
        <f t="shared" si="0"/>
        <v>10267.178765448623</v>
      </c>
    </row>
    <row r="18" spans="1:23" ht="103.5" customHeight="1">
      <c r="A18" s="37" t="s">
        <v>11</v>
      </c>
      <c r="B18" s="38"/>
      <c r="C18" s="3">
        <v>3</v>
      </c>
      <c r="D18" s="3">
        <v>32</v>
      </c>
      <c r="E18" s="4" t="s">
        <v>23</v>
      </c>
      <c r="F18" s="4">
        <v>38</v>
      </c>
      <c r="G18" s="3">
        <v>2</v>
      </c>
      <c r="H18" s="3">
        <v>20</v>
      </c>
      <c r="I18" s="3"/>
      <c r="J18" s="3"/>
      <c r="K18" s="3"/>
      <c r="L18" s="3"/>
      <c r="M18" s="3"/>
      <c r="N18" s="3"/>
      <c r="O18" s="2" t="s">
        <v>22</v>
      </c>
      <c r="P18" s="3">
        <v>300</v>
      </c>
      <c r="Q18" s="1"/>
      <c r="R18" s="1"/>
      <c r="S18" s="9">
        <f>O31/D21*D18</f>
        <v>1320.9822608695652</v>
      </c>
      <c r="T18" s="14">
        <f>S28/L21*L18</f>
        <v>0</v>
      </c>
      <c r="U18" s="10">
        <f>O31/P21*P18</f>
        <v>891.0431699687174</v>
      </c>
      <c r="V18" s="14">
        <f>O31/O35*(F18+H18)</f>
        <v>1412.0114871794872</v>
      </c>
      <c r="W18" s="15">
        <f t="shared" si="0"/>
        <v>3624.03691801777</v>
      </c>
    </row>
    <row r="19" spans="1:24" ht="153" customHeight="1">
      <c r="A19" s="39" t="s">
        <v>12</v>
      </c>
      <c r="B19" s="40"/>
      <c r="C19" s="3">
        <v>2</v>
      </c>
      <c r="D19" s="3">
        <v>35</v>
      </c>
      <c r="E19" s="3"/>
      <c r="F19" s="3"/>
      <c r="G19" s="3"/>
      <c r="H19" s="3"/>
      <c r="I19" s="3"/>
      <c r="J19" s="3"/>
      <c r="K19" s="3">
        <v>7</v>
      </c>
      <c r="L19" s="3">
        <v>97</v>
      </c>
      <c r="M19" s="3"/>
      <c r="N19" s="3"/>
      <c r="O19" s="2" t="s">
        <v>24</v>
      </c>
      <c r="P19" s="3">
        <v>247</v>
      </c>
      <c r="Q19" s="1"/>
      <c r="R19" s="1"/>
      <c r="S19" s="9">
        <f>O31/D21*D19</f>
        <v>1444.824347826087</v>
      </c>
      <c r="T19" s="14">
        <f>S28/O33*L19</f>
        <v>2825.0671438309473</v>
      </c>
      <c r="U19" s="10">
        <f>O31/P21*P19</f>
        <v>733.625543274244</v>
      </c>
      <c r="V19" s="14"/>
      <c r="W19" s="15">
        <v>5003.5</v>
      </c>
      <c r="X19" s="57"/>
    </row>
    <row r="20" spans="1:23" ht="93.75" customHeight="1">
      <c r="A20" s="37" t="s">
        <v>13</v>
      </c>
      <c r="B20" s="38"/>
      <c r="C20" s="3">
        <v>1</v>
      </c>
      <c r="D20" s="3">
        <v>21</v>
      </c>
      <c r="E20" s="3">
        <v>1</v>
      </c>
      <c r="F20" s="3">
        <v>33</v>
      </c>
      <c r="G20" s="3"/>
      <c r="H20" s="3"/>
      <c r="I20" s="3"/>
      <c r="J20" s="3"/>
      <c r="K20" s="3">
        <v>4</v>
      </c>
      <c r="L20" s="3">
        <v>232</v>
      </c>
      <c r="M20" s="3">
        <v>1</v>
      </c>
      <c r="N20" s="3">
        <v>56</v>
      </c>
      <c r="O20" s="2" t="s">
        <v>30</v>
      </c>
      <c r="P20" s="3">
        <v>407</v>
      </c>
      <c r="Q20" s="1"/>
      <c r="R20" s="1"/>
      <c r="S20" s="9">
        <f>O31/D21*D20</f>
        <v>866.8946086956521</v>
      </c>
      <c r="T20" s="14">
        <f>S28/O33*L20</f>
        <v>6756.861622358554</v>
      </c>
      <c r="U20" s="10">
        <f>O31/P21*P20</f>
        <v>1208.84856725756</v>
      </c>
      <c r="V20" s="14">
        <f>O31/O35*(F20+N20)</f>
        <v>2166.707282051282</v>
      </c>
      <c r="W20" s="15">
        <f t="shared" si="0"/>
        <v>10999.312080363048</v>
      </c>
    </row>
    <row r="21" spans="1:23" ht="57.75" customHeight="1">
      <c r="A21" s="32" t="s">
        <v>46</v>
      </c>
      <c r="B21" s="32"/>
      <c r="C21" s="1"/>
      <c r="D21" s="7">
        <f>SUM(D13:D20)</f>
        <v>345</v>
      </c>
      <c r="E21" s="7"/>
      <c r="F21" s="16">
        <f>SUM(F16:F20)</f>
        <v>258</v>
      </c>
      <c r="G21" s="7"/>
      <c r="H21" s="16">
        <f>SUM(H16:H20)</f>
        <v>60</v>
      </c>
      <c r="I21" s="7"/>
      <c r="J21" s="7"/>
      <c r="K21" s="7"/>
      <c r="L21" s="7">
        <f>SUM(L13:L20)</f>
        <v>1467</v>
      </c>
      <c r="M21" s="7"/>
      <c r="N21" s="16">
        <f>SUM(N13:N20)</f>
        <v>87</v>
      </c>
      <c r="O21" s="7"/>
      <c r="P21" s="7">
        <f>SUM(P13:P20)</f>
        <v>4795</v>
      </c>
      <c r="Q21" s="7"/>
      <c r="R21" s="16">
        <f>SUM(R16:R20)</f>
        <v>180</v>
      </c>
      <c r="S21" s="17">
        <f>SUM(S13:S20)</f>
        <v>14241.84</v>
      </c>
      <c r="T21" s="18">
        <f>SUM(T13:T20)</f>
        <v>42725.5</v>
      </c>
      <c r="U21" s="8">
        <f>SUM(U13:U20)</f>
        <v>14241.840000000002</v>
      </c>
      <c r="V21" s="18">
        <f>SUM(V16:V20)</f>
        <v>14241.84</v>
      </c>
      <c r="W21" s="59">
        <f>SUM(W13:W20)</f>
        <v>85451.0029650687</v>
      </c>
    </row>
    <row r="22" spans="1:2" ht="12.75">
      <c r="A22" s="24"/>
      <c r="B22" s="24"/>
    </row>
    <row r="23" spans="1:2" ht="135" customHeight="1">
      <c r="A23" s="24"/>
      <c r="B23" s="24"/>
    </row>
    <row r="24" spans="1:15" ht="31.5" customHeight="1">
      <c r="A24" s="24"/>
      <c r="B24" s="24"/>
      <c r="C24" s="55" t="s">
        <v>32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21" ht="62.25" customHeight="1">
      <c r="A25" s="25" t="s">
        <v>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" ht="12.75">
      <c r="A26" s="24"/>
      <c r="B26" s="24"/>
    </row>
    <row r="27" spans="1:14" ht="12.75">
      <c r="A27" s="27" t="s">
        <v>31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9" ht="65.25" customHeight="1">
      <c r="A28" s="24"/>
      <c r="B28" s="24"/>
      <c r="C28" s="26" t="s">
        <v>49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1">
        <v>42725.5</v>
      </c>
    </row>
    <row r="29" spans="1:21" ht="51" customHeight="1">
      <c r="A29" s="5"/>
      <c r="B29" s="5"/>
      <c r="C29" s="53" t="s">
        <v>50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15" ht="12.75">
      <c r="A30" s="24"/>
      <c r="B30" s="24"/>
      <c r="O30" s="6"/>
    </row>
    <row r="31" spans="1:15" ht="12.75">
      <c r="A31" s="24"/>
      <c r="B31" s="24"/>
      <c r="C31" s="48" t="s">
        <v>41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>
        <v>14241.84</v>
      </c>
    </row>
    <row r="32" spans="1:15" ht="12.75">
      <c r="A32" s="5"/>
      <c r="B32" s="5"/>
      <c r="C32" s="48" t="s">
        <v>42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>
        <f>D21</f>
        <v>345</v>
      </c>
    </row>
    <row r="33" spans="1:15" ht="12.75">
      <c r="A33" s="5"/>
      <c r="B33" s="5"/>
      <c r="C33" s="48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>
        <f>L21</f>
        <v>1467</v>
      </c>
    </row>
    <row r="34" spans="1:15" ht="12.75">
      <c r="A34" s="5"/>
      <c r="B34" s="5"/>
      <c r="C34" s="48" t="s">
        <v>44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>
        <f>P21</f>
        <v>4795</v>
      </c>
    </row>
    <row r="35" spans="1:15" ht="12.75">
      <c r="A35" s="24"/>
      <c r="B35" s="24"/>
      <c r="C35" s="48" t="s">
        <v>45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>
        <f>F21+H21+N21+R21</f>
        <v>585</v>
      </c>
    </row>
    <row r="36" spans="1:2" ht="12.75">
      <c r="A36" s="24"/>
      <c r="B36" s="24"/>
    </row>
    <row r="37" spans="1:2" ht="12.75">
      <c r="A37" s="24"/>
      <c r="B37" s="24"/>
    </row>
    <row r="38" spans="1:17" ht="12.75">
      <c r="A38" s="24"/>
      <c r="B38" s="24"/>
      <c r="G38" s="23" t="s">
        <v>51</v>
      </c>
      <c r="Q38" s="22">
        <f>SUM(W13:W17)</f>
        <v>65824.1539666879</v>
      </c>
    </row>
    <row r="39" spans="1:17" ht="12.75">
      <c r="A39" s="24"/>
      <c r="B39" s="24"/>
      <c r="G39" s="23" t="s">
        <v>52</v>
      </c>
      <c r="Q39" s="22">
        <f>SUM(W18:W20)</f>
        <v>19626.848998380818</v>
      </c>
    </row>
    <row r="40" spans="1:25" s="23" customFormat="1" ht="12.75">
      <c r="A40" s="60"/>
      <c r="B40" s="60"/>
      <c r="G40" s="23" t="s">
        <v>53</v>
      </c>
      <c r="Q40" s="22">
        <f>Q38+Q39</f>
        <v>85451.0029650687</v>
      </c>
      <c r="S40" s="61"/>
      <c r="T40" s="61"/>
      <c r="U40" s="62"/>
      <c r="V40" s="61"/>
      <c r="X40" s="63"/>
      <c r="Y40" s="64"/>
    </row>
    <row r="41" spans="1:2" ht="12.75">
      <c r="A41" s="24"/>
      <c r="B41" s="24"/>
    </row>
  </sheetData>
  <mergeCells count="69">
    <mergeCell ref="N2:O2"/>
    <mergeCell ref="L5:Q5"/>
    <mergeCell ref="C35:N35"/>
    <mergeCell ref="C32:N32"/>
    <mergeCell ref="C34:N34"/>
    <mergeCell ref="L11:L12"/>
    <mergeCell ref="M11:M12"/>
    <mergeCell ref="N11:N12"/>
    <mergeCell ref="C29:U29"/>
    <mergeCell ref="C24:O24"/>
    <mergeCell ref="V7:V12"/>
    <mergeCell ref="W7:W12"/>
    <mergeCell ref="C31:N31"/>
    <mergeCell ref="C33:N33"/>
    <mergeCell ref="T7:T12"/>
    <mergeCell ref="U7:U12"/>
    <mergeCell ref="S7:S12"/>
    <mergeCell ref="P11:P12"/>
    <mergeCell ref="O9:P10"/>
    <mergeCell ref="K11:K12"/>
    <mergeCell ref="A7:B12"/>
    <mergeCell ref="Q11:Q12"/>
    <mergeCell ref="Q9:R10"/>
    <mergeCell ref="R11:R12"/>
    <mergeCell ref="K9:L10"/>
    <mergeCell ref="M9:N10"/>
    <mergeCell ref="O11:O12"/>
    <mergeCell ref="G9:H10"/>
    <mergeCell ref="I9:J10"/>
    <mergeCell ref="H11:H12"/>
    <mergeCell ref="A20:B20"/>
    <mergeCell ref="O7:R8"/>
    <mergeCell ref="C7:F8"/>
    <mergeCell ref="G7:J8"/>
    <mergeCell ref="K7:N8"/>
    <mergeCell ref="C9:D10"/>
    <mergeCell ref="E9:F10"/>
    <mergeCell ref="G11:G12"/>
    <mergeCell ref="I11:I12"/>
    <mergeCell ref="J11:J12"/>
    <mergeCell ref="A16:B16"/>
    <mergeCell ref="A17:B17"/>
    <mergeCell ref="A18:B18"/>
    <mergeCell ref="A19:B19"/>
    <mergeCell ref="A30:B30"/>
    <mergeCell ref="A40:B40"/>
    <mergeCell ref="A41:B41"/>
    <mergeCell ref="A31:B31"/>
    <mergeCell ref="A35:B35"/>
    <mergeCell ref="A36:B36"/>
    <mergeCell ref="A37:B37"/>
    <mergeCell ref="A38:B38"/>
    <mergeCell ref="A39:B39"/>
    <mergeCell ref="A22:B22"/>
    <mergeCell ref="A23:B23"/>
    <mergeCell ref="E11:E12"/>
    <mergeCell ref="F11:F12"/>
    <mergeCell ref="A21:B21"/>
    <mergeCell ref="C11:C12"/>
    <mergeCell ref="D11:D12"/>
    <mergeCell ref="A13:B13"/>
    <mergeCell ref="A14:B14"/>
    <mergeCell ref="A15:B15"/>
    <mergeCell ref="A24:B24"/>
    <mergeCell ref="A25:U25"/>
    <mergeCell ref="C28:R28"/>
    <mergeCell ref="A26:B26"/>
    <mergeCell ref="A28:B28"/>
    <mergeCell ref="A27:N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&amp;CCTP</oddHeader>
    <oddFooter>&amp;CPagina &amp;P</oddFooter>
  </headerFooter>
  <legacyDrawing r:id="rId2"/>
  <oleObjects>
    <oleObject progId="" shapeId="2637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M.I.U.R.</cp:lastModifiedBy>
  <cp:lastPrinted>2008-12-16T09:04:08Z</cp:lastPrinted>
  <dcterms:created xsi:type="dcterms:W3CDTF">2008-12-02T15:28:46Z</dcterms:created>
  <dcterms:modified xsi:type="dcterms:W3CDTF">2009-01-08T12:30:03Z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