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96" windowWidth="15075" windowHeight="8700" activeTab="0"/>
  </bookViews>
  <sheets>
    <sheet name="Prosecuzione 2012-13" sheetId="1" r:id="rId1"/>
  </sheets>
  <definedNames>
    <definedName name="_xlnm.Print_Area" localSheetId="0">'Prosecuzione 2012-13'!$A$1:$Q$34</definedName>
  </definedNames>
  <calcPr fullCalcOnLoad="1"/>
</workbook>
</file>

<file path=xl/sharedStrings.xml><?xml version="1.0" encoding="utf-8"?>
<sst xmlns="http://schemas.openxmlformats.org/spreadsheetml/2006/main" count="194" uniqueCount="119">
  <si>
    <t>via/piazza</t>
  </si>
  <si>
    <t>città</t>
  </si>
  <si>
    <t>Soggetto richiedente</t>
  </si>
  <si>
    <t>prov.</t>
  </si>
  <si>
    <t>SPOLETO</t>
  </si>
  <si>
    <t>PG</t>
  </si>
  <si>
    <t>CASTEL RITALDI</t>
  </si>
  <si>
    <t>Via Fulvio Sbarretti,15</t>
  </si>
  <si>
    <t>GIANO DELL'UMBRIA</t>
  </si>
  <si>
    <t>GUBBIO</t>
  </si>
  <si>
    <t>COMUNE DI GUBBIO</t>
  </si>
  <si>
    <t>D.D. SAN GIUSTINO</t>
  </si>
  <si>
    <t>SAN GIUSTINO</t>
  </si>
  <si>
    <t>FOLIGNO</t>
  </si>
  <si>
    <t>S.P.I.-"SAN LORENZO LERCHI"</t>
  </si>
  <si>
    <t xml:space="preserve">Via Toscana,28 - Lerchi </t>
  </si>
  <si>
    <t>Via S. Lorenzo, 16</t>
  </si>
  <si>
    <t>TODI</t>
  </si>
  <si>
    <t>TREVI</t>
  </si>
  <si>
    <t>PERUGIA</t>
  </si>
  <si>
    <t>Pomerio S. Girolomo, 7</t>
  </si>
  <si>
    <t>CITTA' DI CASTELLO</t>
  </si>
  <si>
    <t>ISTITUTO COMPRENSIVO NORCIA</t>
  </si>
  <si>
    <t>NORCIA</t>
  </si>
  <si>
    <t>D.D. MARSCIANO 2 Circolo</t>
  </si>
  <si>
    <t>FRATTA TODINA</t>
  </si>
  <si>
    <t>Via F.A. Montione,1-Fraz. Pontecane</t>
  </si>
  <si>
    <t>Via Gramsci,4 - Fraz. S. Terenziano</t>
  </si>
  <si>
    <t>GUALDO CATTANEO</t>
  </si>
  <si>
    <t>Via Romagna, 22</t>
  </si>
  <si>
    <t xml:space="preserve">Via dell'Asilo, 1 </t>
  </si>
  <si>
    <t>SCUOLA DELL'INFANZIA"GESU' BAMBINO"</t>
  </si>
  <si>
    <t>Via Campaccio,4</t>
  </si>
  <si>
    <t>CASTELNUOVO DI ASSISI</t>
  </si>
  <si>
    <t>COMUNE DI TORGIANO</t>
  </si>
  <si>
    <t>Via Buontempi, 1</t>
  </si>
  <si>
    <t>TORGIANO</t>
  </si>
  <si>
    <t>CANNARA</t>
  </si>
  <si>
    <t>ISTITUTI RIUNITI DI RICOVERO E DI EDUCAZIONE OPERA PIA ASILO</t>
  </si>
  <si>
    <t>P.zza del Cirone, 1</t>
  </si>
  <si>
    <t>BEVAGNA</t>
  </si>
  <si>
    <t>TR</t>
  </si>
  <si>
    <t>TERNI</t>
  </si>
  <si>
    <t>ORVIETO</t>
  </si>
  <si>
    <t>Via Pietro Montesi - Marmore</t>
  </si>
  <si>
    <t>MONTEFRANCO</t>
  </si>
  <si>
    <t>SCUOLA INFANZIA P. "S. MARIA DELLA  STELLA"</t>
  </si>
  <si>
    <t>Via Tevere,  6- Sferracavallo</t>
  </si>
  <si>
    <t>Via dei Ginepri, 1</t>
  </si>
  <si>
    <t xml:space="preserve">Distretto di appartenenza
</t>
  </si>
  <si>
    <t>CASTEL VISCARDO</t>
  </si>
  <si>
    <t>Orario fino a n.6 ore</t>
  </si>
  <si>
    <t>Orario dalle n. 7-9 ore</t>
  </si>
  <si>
    <t>Via E. De Amicis - Sede Citerna</t>
  </si>
  <si>
    <t>Via del Mandorlo, 8</t>
  </si>
  <si>
    <t>Via Capitonese</t>
  </si>
  <si>
    <t>NARNI</t>
  </si>
  <si>
    <t>P.zza San Pietro</t>
  </si>
  <si>
    <t>Data inizio</t>
  </si>
  <si>
    <t>ASSEGNAZIONE</t>
  </si>
  <si>
    <t>GUARDEA</t>
  </si>
  <si>
    <t>Riduzione per inizio attività</t>
  </si>
  <si>
    <t>"SCUOLA DELL'INFANZIA Paritaria "S. MARIA - S. GIULIANO"</t>
  </si>
  <si>
    <t>Scuola dell'Infanzia "DON LEONELLO"</t>
  </si>
  <si>
    <t>SCUOLA MATERNA "SUORE OBLATE DELLA SACRA FAMIGLIA"</t>
  </si>
  <si>
    <t>Via Vittorio Emanuele II, 21</t>
  </si>
  <si>
    <t>Via Salvo D'Acquisto - Loc. Mercatello</t>
  </si>
  <si>
    <t>ISTITUTO COMPRENSIVO ORVIETANO ALLERONA "L'Altalena"</t>
  </si>
  <si>
    <t>Via Sant'Antonio</t>
  </si>
  <si>
    <t>Scuola Dell'Infanzia Paritaria "SACRO CUORE"</t>
  </si>
  <si>
    <t>Via Annifo - Fraz. S.G. Profiamma</t>
  </si>
  <si>
    <t>Via del Convento, 2 - Fonte Chiaruccia</t>
  </si>
  <si>
    <t>Via Lombrici, 2</t>
  </si>
  <si>
    <t>Scuola dell'Infanzia" M. IMMACOLATA"</t>
  </si>
  <si>
    <t>Strada Ponte d'Oddi 96/a - San Marco</t>
  </si>
  <si>
    <t>Via Villa Glori - Case Bruciate</t>
  </si>
  <si>
    <t>Via Della Repubblica</t>
  </si>
  <si>
    <t>ISTITUTO COMPRENSIVO "N. ALUNNO" -       S.P. "Bosco degli Orsetti"</t>
  </si>
  <si>
    <t>Via del Giuoco,2 4</t>
  </si>
  <si>
    <t>Via S. Giuseppe, 3</t>
  </si>
  <si>
    <t>15</t>
  </si>
  <si>
    <t>X</t>
  </si>
  <si>
    <t>10</t>
  </si>
  <si>
    <t>12</t>
  </si>
  <si>
    <t>20</t>
  </si>
  <si>
    <t>9</t>
  </si>
  <si>
    <t>14</t>
  </si>
  <si>
    <t>11</t>
  </si>
  <si>
    <t>5</t>
  </si>
  <si>
    <t>24</t>
  </si>
  <si>
    <t>13</t>
  </si>
  <si>
    <t>7</t>
  </si>
  <si>
    <r>
      <t xml:space="preserve">UFFICIO SCOLASTICO REGIONALE   PER     </t>
    </r>
    <r>
      <rPr>
        <b/>
        <sz val="12"/>
        <rFont val="Symbol"/>
        <family val="1"/>
      </rPr>
      <t>Þ</t>
    </r>
  </si>
  <si>
    <t>L'UMBRIA</t>
  </si>
  <si>
    <t>irpeg</t>
  </si>
  <si>
    <t>bollo</t>
  </si>
  <si>
    <t>40</t>
  </si>
  <si>
    <t>6</t>
  </si>
  <si>
    <t>16</t>
  </si>
  <si>
    <t>17</t>
  </si>
  <si>
    <t xml:space="preserve">Contributo </t>
  </si>
  <si>
    <t xml:space="preserve"> Bambini</t>
  </si>
  <si>
    <t>NETTO</t>
  </si>
  <si>
    <t>ELENCO SEZIONI PRIMAVERA  AMMESSE AL FINANZIAMENTO 2012/2013</t>
  </si>
  <si>
    <t>-</t>
  </si>
  <si>
    <t xml:space="preserve"> FIGLIE DI NOSTRA SIGNORA AL MONTE CALVARIO Scuola dell'Infanzia</t>
  </si>
  <si>
    <r>
      <t>COMUNE DI PERUGIA</t>
    </r>
    <r>
      <rPr>
        <sz val="12"/>
        <rFont val="Times New Roman"/>
        <family val="1"/>
      </rPr>
      <t xml:space="preserve"> - "LATTE E CIOCCOLATA 2"</t>
    </r>
  </si>
  <si>
    <r>
      <t>COMUNE DI TERNI</t>
    </r>
    <r>
      <rPr>
        <sz val="12"/>
        <rFont val="Times New Roman"/>
        <family val="1"/>
      </rPr>
      <t xml:space="preserve"> - "La Cascata dei Colori"</t>
    </r>
  </si>
  <si>
    <r>
      <t>COMUNE DI ORVIETO</t>
    </r>
    <r>
      <rPr>
        <sz val="12"/>
        <rFont val="Times New Roman"/>
        <family val="1"/>
      </rPr>
      <t xml:space="preserve"> ASILO NIDO </t>
    </r>
  </si>
  <si>
    <r>
      <t xml:space="preserve">Sc.dell'Infanzia "M. SS. Del  Campione" </t>
    </r>
    <r>
      <rPr>
        <b/>
        <sz val="12"/>
        <rFont val="Times New Roman"/>
        <family val="1"/>
      </rPr>
      <t>Soc. coop. Wolking</t>
    </r>
  </si>
  <si>
    <t>SC.dell'Infanzia "S. CROCE" - CASA DEI BAMBINI "M. MONTESSORI"</t>
  </si>
  <si>
    <r>
      <t xml:space="preserve">COMUNE DI NARNI </t>
    </r>
    <r>
      <rPr>
        <sz val="12"/>
        <rFont val="Times New Roman"/>
        <family val="1"/>
      </rPr>
      <t>SC. "La Gabbianella"</t>
    </r>
  </si>
  <si>
    <r>
      <t>Coop.Soc. l' INCONTRO</t>
    </r>
    <r>
      <rPr>
        <sz val="12"/>
        <rFont val="Times New Roman"/>
        <family val="1"/>
      </rPr>
      <t xml:space="preserve">                                                 "La Tribù dei Birichini"</t>
    </r>
  </si>
  <si>
    <r>
      <t>IL CERCHIO - Soc..Coop.S</t>
    </r>
    <r>
      <rPr>
        <sz val="12"/>
        <rFont val="Times New Roman"/>
        <family val="1"/>
      </rPr>
      <t>. - "Città domani"</t>
    </r>
  </si>
  <si>
    <r>
      <t xml:space="preserve">COOP. SOCIALE ACTL </t>
    </r>
    <r>
      <rPr>
        <sz val="12"/>
        <rFont val="Times New Roman"/>
        <family val="1"/>
      </rPr>
      <t xml:space="preserve"> . - "Giocheria del Mandorlo"</t>
    </r>
  </si>
  <si>
    <r>
      <t>IL CERCHIO - S.C.S.</t>
    </r>
    <r>
      <rPr>
        <sz val="12"/>
        <rFont val="Times New Roman"/>
        <family val="1"/>
      </rPr>
      <t xml:space="preserve"> "Il Cerchiolino"</t>
    </r>
  </si>
  <si>
    <r>
      <t>IL CERCHIO - S.C.S.</t>
    </r>
    <r>
      <rPr>
        <sz val="12"/>
        <rFont val="Times New Roman"/>
        <family val="1"/>
      </rPr>
      <t xml:space="preserve"> - "Il Cerchiolino di Giano"</t>
    </r>
  </si>
  <si>
    <r>
      <t xml:space="preserve">COOPERATIVA SOCIALE ACTL NEW </t>
    </r>
    <r>
      <rPr>
        <sz val="12"/>
        <rFont val="Times New Roman"/>
        <family val="1"/>
      </rPr>
      <t xml:space="preserve">                          S.P. -"Valle dei Bimbi"</t>
    </r>
  </si>
  <si>
    <t>Totali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</si>
</sst>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"/>
    <numFmt numFmtId="172" formatCode="[$-410]dddd\ d\ mmmm\ yyyy"/>
    <numFmt numFmtId="173" formatCode="h\.mm\.ss"/>
    <numFmt numFmtId="174" formatCode="&quot;€&quot;\ #,##0;[Red]&quot;€&quot;\ #,##0"/>
    <numFmt numFmtId="175" formatCode="&quot;€&quot;\ #,##0.00;[Red]&quot;€&quot;\ #,##0.00"/>
    <numFmt numFmtId="176" formatCode="#,##0.00;[Red]#,##0.00"/>
    <numFmt numFmtId="177" formatCode="#,##0;[Red]#,##0"/>
  </numFmts>
  <fonts count="13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2"/>
      <name val="Symbol"/>
      <family val="1"/>
    </font>
    <font>
      <sz val="8"/>
      <name val="Times New Roman"/>
      <family val="0"/>
    </font>
    <font>
      <sz val="12"/>
      <name val="Times New Roman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0"/>
    </font>
    <font>
      <b/>
      <sz val="16"/>
      <color indexed="10"/>
      <name val="Times New Roman"/>
      <family val="1"/>
    </font>
    <font>
      <b/>
      <sz val="11"/>
      <name val="Times New Roman"/>
      <family val="1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3" fontId="5" fillId="0" borderId="1" xfId="17" applyFont="1" applyBorder="1" applyAlignment="1">
      <alignment/>
    </xf>
    <xf numFmtId="43" fontId="5" fillId="0" borderId="0" xfId="17" applyFont="1" applyAlignment="1">
      <alignment/>
    </xf>
    <xf numFmtId="43" fontId="5" fillId="0" borderId="1" xfId="17" applyFont="1" applyBorder="1" applyAlignment="1">
      <alignment/>
    </xf>
    <xf numFmtId="14" fontId="5" fillId="0" borderId="1" xfId="0" applyNumberFormat="1" applyFont="1" applyFill="1" applyBorder="1" applyAlignment="1">
      <alignment horizontal="center"/>
    </xf>
    <xf numFmtId="43" fontId="1" fillId="0" borderId="1" xfId="17" applyFont="1" applyBorder="1" applyAlignment="1">
      <alignment/>
    </xf>
    <xf numFmtId="43" fontId="1" fillId="0" borderId="1" xfId="17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5" fillId="0" borderId="1" xfId="16" applyNumberFormat="1" applyFont="1" applyBorder="1" applyAlignment="1">
      <alignment/>
    </xf>
    <xf numFmtId="43" fontId="5" fillId="0" borderId="1" xfId="16" applyNumberFormat="1" applyFont="1" applyFill="1" applyBorder="1" applyAlignment="1">
      <alignment/>
    </xf>
    <xf numFmtId="43" fontId="5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0" fontId="8" fillId="0" borderId="0" xfId="0" applyFont="1" applyAlignment="1">
      <alignment/>
    </xf>
    <xf numFmtId="44" fontId="8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3" fontId="9" fillId="0" borderId="1" xfId="17" applyFont="1" applyBorder="1" applyAlignment="1">
      <alignment horizontal="center" vertical="center"/>
    </xf>
    <xf numFmtId="0" fontId="1" fillId="0" borderId="1" xfId="0" applyFont="1" applyBorder="1" applyAlignment="1">
      <alignment vertical="justify" wrapText="1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wrapText="1"/>
    </xf>
    <xf numFmtId="43" fontId="1" fillId="0" borderId="1" xfId="17" applyFont="1" applyBorder="1" applyAlignment="1">
      <alignment horizontal="center" vertical="center"/>
    </xf>
    <xf numFmtId="43" fontId="6" fillId="0" borderId="1" xfId="17" applyFont="1" applyBorder="1" applyAlignment="1">
      <alignment/>
    </xf>
    <xf numFmtId="0" fontId="1" fillId="0" borderId="1" xfId="0" applyFont="1" applyBorder="1" applyAlignment="1">
      <alignment wrapText="1"/>
    </xf>
    <xf numFmtId="43" fontId="1" fillId="0" borderId="0" xfId="17" applyFont="1" applyBorder="1" applyAlignment="1">
      <alignment/>
    </xf>
    <xf numFmtId="43" fontId="5" fillId="0" borderId="0" xfId="17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43" fontId="5" fillId="0" borderId="3" xfId="16" applyNumberFormat="1" applyFont="1" applyBorder="1" applyAlignment="1">
      <alignment/>
    </xf>
    <xf numFmtId="43" fontId="5" fillId="0" borderId="3" xfId="17" applyFont="1" applyBorder="1" applyAlignment="1">
      <alignment/>
    </xf>
    <xf numFmtId="43" fontId="1" fillId="0" borderId="3" xfId="17" applyFont="1" applyBorder="1" applyAlignment="1">
      <alignment/>
    </xf>
    <xf numFmtId="43" fontId="6" fillId="0" borderId="3" xfId="17" applyFont="1" applyBorder="1" applyAlignment="1">
      <alignment/>
    </xf>
    <xf numFmtId="0" fontId="6" fillId="0" borderId="3" xfId="0" applyFont="1" applyBorder="1" applyAlignment="1">
      <alignment/>
    </xf>
    <xf numFmtId="0" fontId="1" fillId="0" borderId="1" xfId="0" applyFont="1" applyBorder="1" applyAlignment="1">
      <alignment/>
    </xf>
    <xf numFmtId="44" fontId="6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3" fontId="5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5" fillId="0" borderId="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43" fontId="1" fillId="0" borderId="5" xfId="0" applyNumberFormat="1" applyFont="1" applyFill="1" applyBorder="1" applyAlignment="1">
      <alignment/>
    </xf>
    <xf numFmtId="43" fontId="5" fillId="0" borderId="5" xfId="17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43" fontId="1" fillId="0" borderId="2" xfId="0" applyNumberFormat="1" applyFont="1" applyBorder="1" applyAlignment="1">
      <alignment/>
    </xf>
    <xf numFmtId="43" fontId="1" fillId="0" borderId="7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2" fillId="0" borderId="4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6" xfId="0" applyFont="1" applyBorder="1" applyAlignment="1">
      <alignment/>
    </xf>
  </cellXfs>
  <cellStyles count="8">
    <cellStyle name="Normal" xfId="0"/>
    <cellStyle name="Hyperlink" xfId="15"/>
    <cellStyle name="Eur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"/>
  <sheetViews>
    <sheetView tabSelected="1" zoomScale="75" zoomScaleNormal="75" workbookViewId="0" topLeftCell="A13">
      <pane xSplit="17040" topLeftCell="S1" activePane="topRight" state="split"/>
      <selection pane="topLeft" activeCell="A23" sqref="A23"/>
      <selection pane="topRight" activeCell="Y23" sqref="Y23"/>
    </sheetView>
  </sheetViews>
  <sheetFormatPr defaultColWidth="9.33203125" defaultRowHeight="12.75"/>
  <cols>
    <col min="1" max="1" width="0.82421875" style="89" customWidth="1"/>
    <col min="2" max="2" width="37" style="4" customWidth="1"/>
    <col min="3" max="3" width="27.33203125" style="4" customWidth="1"/>
    <col min="4" max="4" width="22.33203125" style="4" customWidth="1"/>
    <col min="5" max="5" width="7.83203125" style="4" customWidth="1"/>
    <col min="6" max="6" width="14.16015625" style="4" hidden="1" customWidth="1"/>
    <col min="7" max="7" width="7.16015625" style="4" customWidth="1"/>
    <col min="8" max="8" width="11" style="4" customWidth="1"/>
    <col min="9" max="9" width="10.33203125" style="4" customWidth="1"/>
    <col min="10" max="10" width="18.33203125" style="4" customWidth="1"/>
    <col min="11" max="11" width="14.83203125" style="37" customWidth="1"/>
    <col min="12" max="12" width="16.83203125" style="28" customWidth="1"/>
    <col min="13" max="13" width="20.83203125" style="28" customWidth="1"/>
    <col min="14" max="14" width="13.83203125" style="28" customWidth="1"/>
    <col min="15" max="15" width="9.66015625" style="4" customWidth="1"/>
    <col min="16" max="16" width="19.83203125" style="4" customWidth="1"/>
    <col min="17" max="17" width="9.33203125" style="106" customWidth="1"/>
    <col min="18" max="16384" width="9.33203125" style="4" customWidth="1"/>
  </cols>
  <sheetData>
    <row r="1" spans="1:17" s="3" customFormat="1" ht="18.75" customHeight="1">
      <c r="A1" s="111"/>
      <c r="B1" s="59" t="s">
        <v>92</v>
      </c>
      <c r="C1" s="60"/>
      <c r="D1" s="61" t="s">
        <v>93</v>
      </c>
      <c r="E1" s="61"/>
      <c r="F1" s="79"/>
      <c r="G1" s="80"/>
      <c r="H1" s="81"/>
      <c r="I1" s="82"/>
      <c r="J1" s="82"/>
      <c r="K1" s="83"/>
      <c r="L1" s="84"/>
      <c r="M1" s="84"/>
      <c r="N1" s="84"/>
      <c r="O1" s="79"/>
      <c r="P1" s="79"/>
      <c r="Q1" s="105"/>
    </row>
    <row r="2" spans="2:16" ht="18" customHeight="1">
      <c r="B2" s="96" t="s">
        <v>103</v>
      </c>
      <c r="C2" s="6"/>
      <c r="D2" s="85"/>
      <c r="E2" s="86"/>
      <c r="F2" s="6"/>
      <c r="G2" s="7"/>
      <c r="H2" s="86"/>
      <c r="I2" s="87"/>
      <c r="J2" s="87"/>
      <c r="K2" s="88"/>
      <c r="L2" s="58"/>
      <c r="M2" s="58"/>
      <c r="N2" s="58"/>
      <c r="O2" s="6"/>
      <c r="P2" s="6"/>
    </row>
    <row r="3" spans="1:17" s="12" customFormat="1" ht="54" customHeight="1">
      <c r="A3" s="112"/>
      <c r="B3" s="97" t="s">
        <v>2</v>
      </c>
      <c r="C3" s="52" t="s">
        <v>0</v>
      </c>
      <c r="D3" s="8" t="s">
        <v>1</v>
      </c>
      <c r="E3" s="9" t="s">
        <v>3</v>
      </c>
      <c r="F3" s="43" t="s">
        <v>49</v>
      </c>
      <c r="G3" s="10" t="s">
        <v>101</v>
      </c>
      <c r="H3" s="1" t="s">
        <v>51</v>
      </c>
      <c r="I3" s="11" t="s">
        <v>52</v>
      </c>
      <c r="J3" s="11" t="s">
        <v>58</v>
      </c>
      <c r="K3" s="34" t="s">
        <v>100</v>
      </c>
      <c r="L3" s="32" t="s">
        <v>61</v>
      </c>
      <c r="M3" s="42" t="s">
        <v>59</v>
      </c>
      <c r="N3" s="54" t="s">
        <v>94</v>
      </c>
      <c r="O3" s="8" t="s">
        <v>95</v>
      </c>
      <c r="P3" s="90" t="s">
        <v>102</v>
      </c>
      <c r="Q3" s="107"/>
    </row>
    <row r="4" spans="1:17" s="16" customFormat="1" ht="33.75" customHeight="1">
      <c r="A4" s="113"/>
      <c r="B4" s="98" t="s">
        <v>64</v>
      </c>
      <c r="C4" s="50" t="s">
        <v>39</v>
      </c>
      <c r="D4" s="50" t="s">
        <v>40</v>
      </c>
      <c r="E4" s="45" t="s">
        <v>5</v>
      </c>
      <c r="F4" s="46">
        <v>7</v>
      </c>
      <c r="G4" s="18" t="s">
        <v>80</v>
      </c>
      <c r="H4" s="19"/>
      <c r="I4" s="23" t="s">
        <v>81</v>
      </c>
      <c r="J4" s="21">
        <v>41162</v>
      </c>
      <c r="K4" s="35">
        <v>30000</v>
      </c>
      <c r="L4" s="29">
        <v>30000</v>
      </c>
      <c r="M4" s="31">
        <f>ROUND((261167/611600*L4),2)</f>
        <v>12810.68</v>
      </c>
      <c r="N4" s="55">
        <f>ROUND((M4*4%),2)</f>
        <v>512.43</v>
      </c>
      <c r="O4" s="44">
        <v>1.81</v>
      </c>
      <c r="P4" s="91">
        <f>SUM(M4-N4-O4)</f>
        <v>12296.44</v>
      </c>
      <c r="Q4" s="108"/>
    </row>
    <row r="5" spans="2:16" ht="34.5" customHeight="1">
      <c r="B5" s="98" t="s">
        <v>38</v>
      </c>
      <c r="C5" s="50" t="s">
        <v>65</v>
      </c>
      <c r="D5" s="50" t="s">
        <v>37</v>
      </c>
      <c r="E5" s="45" t="s">
        <v>5</v>
      </c>
      <c r="F5" s="47">
        <v>4</v>
      </c>
      <c r="G5" s="15" t="s">
        <v>82</v>
      </c>
      <c r="H5" s="2"/>
      <c r="I5" s="14" t="s">
        <v>81</v>
      </c>
      <c r="J5" s="17">
        <v>41164</v>
      </c>
      <c r="K5" s="35">
        <v>22000</v>
      </c>
      <c r="L5" s="27">
        <v>22000</v>
      </c>
      <c r="M5" s="31">
        <f aca="true" t="shared" si="0" ref="M5:M32">ROUND((261167/611600*L5),2)</f>
        <v>9394.5</v>
      </c>
      <c r="N5" s="55">
        <f aca="true" t="shared" si="1" ref="N5:N29">ROUND((M5*4%),2)</f>
        <v>375.78</v>
      </c>
      <c r="O5" s="44">
        <v>1.81</v>
      </c>
      <c r="P5" s="91">
        <f aca="true" t="shared" si="2" ref="P5:P32">SUM(M5-N5-O5)</f>
        <v>9016.91</v>
      </c>
    </row>
    <row r="6" spans="2:16" ht="32.25" customHeight="1">
      <c r="B6" s="99" t="s">
        <v>115</v>
      </c>
      <c r="C6" s="50" t="s">
        <v>66</v>
      </c>
      <c r="D6" s="50" t="s">
        <v>6</v>
      </c>
      <c r="E6" s="45" t="s">
        <v>5</v>
      </c>
      <c r="F6" s="47">
        <v>8</v>
      </c>
      <c r="G6" s="15" t="s">
        <v>82</v>
      </c>
      <c r="H6" s="2"/>
      <c r="I6" s="14" t="s">
        <v>81</v>
      </c>
      <c r="J6" s="17">
        <v>41155</v>
      </c>
      <c r="K6" s="35">
        <v>22000</v>
      </c>
      <c r="L6" s="27">
        <v>22000</v>
      </c>
      <c r="M6" s="31">
        <f t="shared" si="0"/>
        <v>9394.5</v>
      </c>
      <c r="N6" s="55">
        <f t="shared" si="1"/>
        <v>375.78</v>
      </c>
      <c r="O6" s="44">
        <v>1.81</v>
      </c>
      <c r="P6" s="91">
        <f t="shared" si="2"/>
        <v>9016.91</v>
      </c>
    </row>
    <row r="7" spans="2:16" ht="35.25" customHeight="1">
      <c r="B7" s="100" t="s">
        <v>67</v>
      </c>
      <c r="C7" s="50" t="s">
        <v>68</v>
      </c>
      <c r="D7" s="50" t="s">
        <v>50</v>
      </c>
      <c r="E7" s="45" t="s">
        <v>41</v>
      </c>
      <c r="F7" s="48"/>
      <c r="G7" s="15" t="s">
        <v>97</v>
      </c>
      <c r="H7" s="2"/>
      <c r="I7" s="14" t="s">
        <v>81</v>
      </c>
      <c r="J7" s="17">
        <v>41174</v>
      </c>
      <c r="K7" s="35">
        <v>12000</v>
      </c>
      <c r="L7" s="27">
        <f>SUM(K7-1200)</f>
        <v>10800</v>
      </c>
      <c r="M7" s="31">
        <f t="shared" si="0"/>
        <v>4611.84</v>
      </c>
      <c r="N7" s="55">
        <v>0</v>
      </c>
      <c r="O7" s="44">
        <v>0</v>
      </c>
      <c r="P7" s="91">
        <f t="shared" si="2"/>
        <v>4611.84</v>
      </c>
    </row>
    <row r="8" spans="2:16" ht="33" customHeight="1">
      <c r="B8" s="98" t="s">
        <v>31</v>
      </c>
      <c r="C8" s="50" t="s">
        <v>32</v>
      </c>
      <c r="D8" s="50" t="s">
        <v>33</v>
      </c>
      <c r="E8" s="45" t="s">
        <v>5</v>
      </c>
      <c r="F8" s="47">
        <v>4</v>
      </c>
      <c r="G8" s="15" t="s">
        <v>87</v>
      </c>
      <c r="H8" s="2"/>
      <c r="I8" s="14" t="s">
        <v>81</v>
      </c>
      <c r="J8" s="17">
        <v>40798</v>
      </c>
      <c r="K8" s="35">
        <v>22000</v>
      </c>
      <c r="L8" s="27">
        <v>22000</v>
      </c>
      <c r="M8" s="31">
        <f t="shared" si="0"/>
        <v>9394.5</v>
      </c>
      <c r="N8" s="55">
        <f t="shared" si="1"/>
        <v>375.78</v>
      </c>
      <c r="O8" s="44">
        <v>1.81</v>
      </c>
      <c r="P8" s="91">
        <f t="shared" si="2"/>
        <v>9016.91</v>
      </c>
    </row>
    <row r="9" spans="2:16" ht="34.5" customHeight="1">
      <c r="B9" s="98" t="s">
        <v>14</v>
      </c>
      <c r="C9" s="50" t="s">
        <v>15</v>
      </c>
      <c r="D9" s="50" t="s">
        <v>21</v>
      </c>
      <c r="E9" s="45" t="s">
        <v>5</v>
      </c>
      <c r="F9" s="47">
        <v>1</v>
      </c>
      <c r="G9" s="15" t="s">
        <v>82</v>
      </c>
      <c r="H9" s="2" t="s">
        <v>81</v>
      </c>
      <c r="I9" s="14"/>
      <c r="J9" s="17">
        <v>41164</v>
      </c>
      <c r="K9" s="35">
        <v>18000</v>
      </c>
      <c r="L9" s="27">
        <v>18000</v>
      </c>
      <c r="M9" s="31">
        <v>7686.36</v>
      </c>
      <c r="N9" s="55">
        <f t="shared" si="1"/>
        <v>307.45</v>
      </c>
      <c r="O9" s="44">
        <v>1.81</v>
      </c>
      <c r="P9" s="91">
        <f t="shared" si="2"/>
        <v>7377.099999999999</v>
      </c>
    </row>
    <row r="10" spans="2:16" ht="32.25" customHeight="1">
      <c r="B10" s="98" t="s">
        <v>62</v>
      </c>
      <c r="C10" s="50" t="s">
        <v>29</v>
      </c>
      <c r="D10" s="50" t="s">
        <v>21</v>
      </c>
      <c r="E10" s="45" t="s">
        <v>5</v>
      </c>
      <c r="F10" s="47">
        <v>1</v>
      </c>
      <c r="G10" s="13" t="s">
        <v>90</v>
      </c>
      <c r="H10" s="2"/>
      <c r="I10" s="14" t="s">
        <v>81</v>
      </c>
      <c r="J10" s="17">
        <v>41155</v>
      </c>
      <c r="K10" s="35">
        <v>22000</v>
      </c>
      <c r="L10" s="27">
        <v>22000</v>
      </c>
      <c r="M10" s="31">
        <f t="shared" si="0"/>
        <v>9394.5</v>
      </c>
      <c r="N10" s="55">
        <f t="shared" si="1"/>
        <v>375.78</v>
      </c>
      <c r="O10" s="44">
        <v>1.81</v>
      </c>
      <c r="P10" s="91">
        <f t="shared" si="2"/>
        <v>9016.91</v>
      </c>
    </row>
    <row r="11" spans="2:16" ht="36" customHeight="1">
      <c r="B11" s="98" t="s">
        <v>69</v>
      </c>
      <c r="C11" s="50" t="s">
        <v>20</v>
      </c>
      <c r="D11" s="50" t="s">
        <v>21</v>
      </c>
      <c r="E11" s="45" t="s">
        <v>5</v>
      </c>
      <c r="F11" s="47">
        <v>1</v>
      </c>
      <c r="G11" s="15" t="s">
        <v>86</v>
      </c>
      <c r="H11" s="2"/>
      <c r="I11" s="14" t="s">
        <v>81</v>
      </c>
      <c r="J11" s="17">
        <v>41155</v>
      </c>
      <c r="K11" s="35">
        <v>22000</v>
      </c>
      <c r="L11" s="27">
        <v>22000</v>
      </c>
      <c r="M11" s="31">
        <f t="shared" si="0"/>
        <v>9394.5</v>
      </c>
      <c r="N11" s="55">
        <f t="shared" si="1"/>
        <v>375.78</v>
      </c>
      <c r="O11" s="44">
        <v>1.81</v>
      </c>
      <c r="P11" s="91">
        <f t="shared" si="2"/>
        <v>9016.91</v>
      </c>
    </row>
    <row r="12" spans="2:16" ht="34.5" customHeight="1">
      <c r="B12" s="100" t="s">
        <v>77</v>
      </c>
      <c r="C12" s="50" t="s">
        <v>70</v>
      </c>
      <c r="D12" s="50" t="s">
        <v>13</v>
      </c>
      <c r="E12" s="45" t="s">
        <v>5</v>
      </c>
      <c r="F12" s="47">
        <v>7</v>
      </c>
      <c r="G12" s="15" t="s">
        <v>82</v>
      </c>
      <c r="H12" s="2"/>
      <c r="I12" s="14" t="s">
        <v>81</v>
      </c>
      <c r="J12" s="17">
        <v>41164</v>
      </c>
      <c r="K12" s="35">
        <v>22000</v>
      </c>
      <c r="L12" s="27">
        <v>22000</v>
      </c>
      <c r="M12" s="31">
        <f t="shared" si="0"/>
        <v>9394.5</v>
      </c>
      <c r="N12" s="55">
        <v>0</v>
      </c>
      <c r="O12" s="44">
        <v>0</v>
      </c>
      <c r="P12" s="91">
        <f t="shared" si="2"/>
        <v>9394.5</v>
      </c>
    </row>
    <row r="13" spans="2:16" ht="32.25" customHeight="1">
      <c r="B13" s="100" t="s">
        <v>24</v>
      </c>
      <c r="C13" s="50" t="s">
        <v>26</v>
      </c>
      <c r="D13" s="50" t="s">
        <v>25</v>
      </c>
      <c r="E13" s="45" t="s">
        <v>5</v>
      </c>
      <c r="F13" s="46">
        <v>6</v>
      </c>
      <c r="G13" s="15" t="s">
        <v>80</v>
      </c>
      <c r="H13" s="2"/>
      <c r="I13" s="14" t="s">
        <v>81</v>
      </c>
      <c r="J13" s="21">
        <v>41153</v>
      </c>
      <c r="K13" s="35">
        <v>30000</v>
      </c>
      <c r="L13" s="27">
        <v>30000</v>
      </c>
      <c r="M13" s="31">
        <f t="shared" si="0"/>
        <v>12810.68</v>
      </c>
      <c r="N13" s="55">
        <v>0</v>
      </c>
      <c r="O13" s="44">
        <v>0</v>
      </c>
      <c r="P13" s="91">
        <f t="shared" si="2"/>
        <v>12810.68</v>
      </c>
    </row>
    <row r="14" spans="2:16" ht="32.25" customHeight="1">
      <c r="B14" s="99" t="s">
        <v>116</v>
      </c>
      <c r="C14" s="50" t="s">
        <v>7</v>
      </c>
      <c r="D14" s="50" t="s">
        <v>8</v>
      </c>
      <c r="E14" s="45" t="s">
        <v>5</v>
      </c>
      <c r="F14" s="47">
        <v>8</v>
      </c>
      <c r="G14" s="15" t="s">
        <v>83</v>
      </c>
      <c r="H14" s="2"/>
      <c r="I14" s="14" t="s">
        <v>81</v>
      </c>
      <c r="J14" s="17">
        <v>41155</v>
      </c>
      <c r="K14" s="35">
        <v>22000</v>
      </c>
      <c r="L14" s="27">
        <v>22000</v>
      </c>
      <c r="M14" s="31">
        <f t="shared" si="0"/>
        <v>9394.5</v>
      </c>
      <c r="N14" s="55">
        <f t="shared" si="1"/>
        <v>375.78</v>
      </c>
      <c r="O14" s="44">
        <v>1.81</v>
      </c>
      <c r="P14" s="91">
        <f t="shared" si="2"/>
        <v>9016.91</v>
      </c>
    </row>
    <row r="15" spans="2:16" ht="33" customHeight="1">
      <c r="B15" s="98" t="s">
        <v>63</v>
      </c>
      <c r="C15" s="50" t="s">
        <v>27</v>
      </c>
      <c r="D15" s="50" t="s">
        <v>28</v>
      </c>
      <c r="E15" s="45" t="s">
        <v>5</v>
      </c>
      <c r="F15" s="46">
        <v>7</v>
      </c>
      <c r="G15" s="13" t="s">
        <v>84</v>
      </c>
      <c r="H15" s="2"/>
      <c r="I15" s="14" t="s">
        <v>81</v>
      </c>
      <c r="J15" s="17">
        <v>41164</v>
      </c>
      <c r="K15" s="35">
        <v>30000</v>
      </c>
      <c r="L15" s="27">
        <v>30000</v>
      </c>
      <c r="M15" s="31">
        <f t="shared" si="0"/>
        <v>12810.68</v>
      </c>
      <c r="N15" s="55">
        <f t="shared" si="1"/>
        <v>512.43</v>
      </c>
      <c r="O15" s="44">
        <v>1.81</v>
      </c>
      <c r="P15" s="91">
        <f t="shared" si="2"/>
        <v>12296.44</v>
      </c>
    </row>
    <row r="16" spans="2:16" ht="57" customHeight="1">
      <c r="B16" s="101" t="s">
        <v>105</v>
      </c>
      <c r="C16" s="50" t="s">
        <v>78</v>
      </c>
      <c r="D16" s="50" t="s">
        <v>60</v>
      </c>
      <c r="E16" s="45" t="s">
        <v>41</v>
      </c>
      <c r="F16" s="46">
        <v>11</v>
      </c>
      <c r="G16" s="24" t="s">
        <v>88</v>
      </c>
      <c r="H16" s="19"/>
      <c r="I16" s="23" t="s">
        <v>81</v>
      </c>
      <c r="J16" s="33">
        <v>41164</v>
      </c>
      <c r="K16" s="35">
        <v>12000</v>
      </c>
      <c r="L16" s="27">
        <v>12000</v>
      </c>
      <c r="M16" s="31">
        <f t="shared" si="0"/>
        <v>5124.27</v>
      </c>
      <c r="N16" s="55">
        <f t="shared" si="1"/>
        <v>204.97</v>
      </c>
      <c r="O16" s="44">
        <v>1.81</v>
      </c>
      <c r="P16" s="91">
        <f t="shared" si="2"/>
        <v>4917.49</v>
      </c>
    </row>
    <row r="17" spans="2:16" ht="29.25" customHeight="1">
      <c r="B17" s="99" t="s">
        <v>10</v>
      </c>
      <c r="C17" s="50" t="s">
        <v>57</v>
      </c>
      <c r="D17" s="50" t="s">
        <v>9</v>
      </c>
      <c r="E17" s="45" t="s">
        <v>5</v>
      </c>
      <c r="F17" s="47">
        <v>2</v>
      </c>
      <c r="G17" s="15" t="s">
        <v>80</v>
      </c>
      <c r="H17" s="2" t="s">
        <v>81</v>
      </c>
      <c r="I17" s="14"/>
      <c r="J17" s="17">
        <v>41153</v>
      </c>
      <c r="K17" s="35">
        <v>25000</v>
      </c>
      <c r="L17" s="27">
        <v>25000</v>
      </c>
      <c r="M17" s="31">
        <f t="shared" si="0"/>
        <v>10675.56</v>
      </c>
      <c r="N17" s="55">
        <v>0</v>
      </c>
      <c r="O17" s="44">
        <v>0</v>
      </c>
      <c r="P17" s="91">
        <f t="shared" si="2"/>
        <v>10675.56</v>
      </c>
    </row>
    <row r="18" spans="2:16" ht="48.75" customHeight="1">
      <c r="B18" s="99" t="s">
        <v>117</v>
      </c>
      <c r="C18" s="50" t="s">
        <v>71</v>
      </c>
      <c r="D18" s="50" t="s">
        <v>45</v>
      </c>
      <c r="E18" s="45" t="s">
        <v>41</v>
      </c>
      <c r="F18" s="47">
        <v>10</v>
      </c>
      <c r="G18" s="15" t="s">
        <v>97</v>
      </c>
      <c r="H18" s="2"/>
      <c r="I18" s="14" t="s">
        <v>81</v>
      </c>
      <c r="J18" s="17">
        <v>41155</v>
      </c>
      <c r="K18" s="35">
        <v>12000</v>
      </c>
      <c r="L18" s="27">
        <v>12000</v>
      </c>
      <c r="M18" s="31">
        <f t="shared" si="0"/>
        <v>5124.27</v>
      </c>
      <c r="N18" s="55">
        <f t="shared" si="1"/>
        <v>204.97</v>
      </c>
      <c r="O18" s="44">
        <v>1.81</v>
      </c>
      <c r="P18" s="91">
        <f t="shared" si="2"/>
        <v>4917.49</v>
      </c>
    </row>
    <row r="19" spans="1:17" s="16" customFormat="1" ht="35.25" customHeight="1">
      <c r="A19" s="113"/>
      <c r="B19" s="99" t="s">
        <v>111</v>
      </c>
      <c r="C19" s="50" t="s">
        <v>55</v>
      </c>
      <c r="D19" s="50" t="s">
        <v>56</v>
      </c>
      <c r="E19" s="45" t="s">
        <v>41</v>
      </c>
      <c r="F19" s="47">
        <v>11</v>
      </c>
      <c r="G19" s="18" t="s">
        <v>87</v>
      </c>
      <c r="H19" s="19"/>
      <c r="I19" s="23" t="s">
        <v>81</v>
      </c>
      <c r="J19" s="21">
        <v>41164</v>
      </c>
      <c r="K19" s="35">
        <v>22000</v>
      </c>
      <c r="L19" s="29">
        <v>22000</v>
      </c>
      <c r="M19" s="31">
        <f t="shared" si="0"/>
        <v>9394.5</v>
      </c>
      <c r="N19" s="55">
        <v>0</v>
      </c>
      <c r="O19" s="44">
        <v>0</v>
      </c>
      <c r="P19" s="91">
        <f t="shared" si="2"/>
        <v>9394.5</v>
      </c>
      <c r="Q19" s="108"/>
    </row>
    <row r="20" spans="2:16" ht="37.5" customHeight="1">
      <c r="B20" s="100" t="s">
        <v>22</v>
      </c>
      <c r="C20" s="50" t="s">
        <v>72</v>
      </c>
      <c r="D20" s="50" t="s">
        <v>23</v>
      </c>
      <c r="E20" s="45" t="s">
        <v>5</v>
      </c>
      <c r="F20" s="46">
        <v>9</v>
      </c>
      <c r="G20" s="15" t="s">
        <v>99</v>
      </c>
      <c r="H20" s="2" t="s">
        <v>81</v>
      </c>
      <c r="I20" s="14"/>
      <c r="J20" s="17">
        <v>41164</v>
      </c>
      <c r="K20" s="35">
        <v>25000</v>
      </c>
      <c r="L20" s="27">
        <v>25000</v>
      </c>
      <c r="M20" s="31">
        <f t="shared" si="0"/>
        <v>10675.56</v>
      </c>
      <c r="N20" s="55">
        <v>0</v>
      </c>
      <c r="O20" s="44">
        <v>0</v>
      </c>
      <c r="P20" s="91">
        <f t="shared" si="2"/>
        <v>10675.56</v>
      </c>
    </row>
    <row r="21" spans="1:17" s="16" customFormat="1" ht="35.25" customHeight="1">
      <c r="A21" s="113"/>
      <c r="B21" s="99" t="s">
        <v>108</v>
      </c>
      <c r="C21" s="50" t="s">
        <v>48</v>
      </c>
      <c r="D21" s="50" t="s">
        <v>43</v>
      </c>
      <c r="E21" s="45" t="s">
        <v>41</v>
      </c>
      <c r="F21" s="46">
        <v>12</v>
      </c>
      <c r="G21" s="18" t="s">
        <v>80</v>
      </c>
      <c r="H21" s="19"/>
      <c r="I21" s="23" t="s">
        <v>81</v>
      </c>
      <c r="J21" s="21">
        <v>41164</v>
      </c>
      <c r="K21" s="35">
        <v>30000</v>
      </c>
      <c r="L21" s="29">
        <v>30000</v>
      </c>
      <c r="M21" s="31">
        <f t="shared" si="0"/>
        <v>12810.68</v>
      </c>
      <c r="N21" s="55">
        <v>0</v>
      </c>
      <c r="O21" s="44">
        <v>0</v>
      </c>
      <c r="P21" s="91">
        <f t="shared" si="2"/>
        <v>12810.68</v>
      </c>
      <c r="Q21" s="108"/>
    </row>
    <row r="22" spans="2:16" ht="38.25" customHeight="1">
      <c r="B22" s="98" t="s">
        <v>46</v>
      </c>
      <c r="C22" s="50" t="s">
        <v>47</v>
      </c>
      <c r="D22" s="50" t="s">
        <v>43</v>
      </c>
      <c r="E22" s="45" t="s">
        <v>41</v>
      </c>
      <c r="F22" s="46">
        <v>12</v>
      </c>
      <c r="G22" s="13" t="s">
        <v>89</v>
      </c>
      <c r="H22" s="2"/>
      <c r="I22" s="14" t="s">
        <v>81</v>
      </c>
      <c r="J22" s="17">
        <v>41167</v>
      </c>
      <c r="K22" s="35">
        <v>30000</v>
      </c>
      <c r="L22" s="27">
        <v>30000</v>
      </c>
      <c r="M22" s="31">
        <f t="shared" si="0"/>
        <v>12810.68</v>
      </c>
      <c r="N22" s="55">
        <f t="shared" si="1"/>
        <v>512.43</v>
      </c>
      <c r="O22" s="44">
        <v>1.81</v>
      </c>
      <c r="P22" s="91">
        <f t="shared" si="2"/>
        <v>12296.44</v>
      </c>
    </row>
    <row r="23" spans="1:66" s="22" customFormat="1" ht="32.25" customHeight="1">
      <c r="A23" s="111"/>
      <c r="B23" s="102" t="s">
        <v>73</v>
      </c>
      <c r="C23" s="51" t="s">
        <v>74</v>
      </c>
      <c r="D23" s="51" t="s">
        <v>19</v>
      </c>
      <c r="E23" s="49" t="s">
        <v>5</v>
      </c>
      <c r="F23" s="46">
        <v>3</v>
      </c>
      <c r="G23" s="24" t="s">
        <v>96</v>
      </c>
      <c r="H23" s="25"/>
      <c r="I23" s="26" t="s">
        <v>81</v>
      </c>
      <c r="J23" s="30">
        <v>41165</v>
      </c>
      <c r="K23" s="36">
        <v>30000</v>
      </c>
      <c r="L23" s="27">
        <v>30000</v>
      </c>
      <c r="M23" s="31">
        <f t="shared" si="0"/>
        <v>12810.68</v>
      </c>
      <c r="N23" s="55">
        <f t="shared" si="1"/>
        <v>512.43</v>
      </c>
      <c r="O23" s="44">
        <v>1.81</v>
      </c>
      <c r="P23" s="91">
        <f t="shared" si="2"/>
        <v>12296.44</v>
      </c>
      <c r="Q23" s="10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17" s="5" customFormat="1" ht="35.25" customHeight="1">
      <c r="A24" s="114"/>
      <c r="B24" s="99" t="s">
        <v>106</v>
      </c>
      <c r="C24" s="50" t="s">
        <v>75</v>
      </c>
      <c r="D24" s="50" t="s">
        <v>19</v>
      </c>
      <c r="E24" s="45" t="s">
        <v>5</v>
      </c>
      <c r="F24" s="47">
        <v>3</v>
      </c>
      <c r="G24" s="18" t="s">
        <v>82</v>
      </c>
      <c r="H24" s="19"/>
      <c r="I24" s="20" t="s">
        <v>81</v>
      </c>
      <c r="J24" s="21">
        <v>41153</v>
      </c>
      <c r="K24" s="35">
        <v>22000</v>
      </c>
      <c r="L24" s="29">
        <v>22000</v>
      </c>
      <c r="M24" s="31">
        <f t="shared" si="0"/>
        <v>9394.5</v>
      </c>
      <c r="N24" s="55">
        <v>0</v>
      </c>
      <c r="O24" s="44">
        <v>0</v>
      </c>
      <c r="P24" s="91">
        <f t="shared" si="2"/>
        <v>9394.5</v>
      </c>
      <c r="Q24" s="109"/>
    </row>
    <row r="25" spans="1:17" s="16" customFormat="1" ht="48" customHeight="1">
      <c r="A25" s="113"/>
      <c r="B25" s="98" t="s">
        <v>110</v>
      </c>
      <c r="C25" s="50" t="s">
        <v>30</v>
      </c>
      <c r="D25" s="50" t="s">
        <v>19</v>
      </c>
      <c r="E25" s="45" t="s">
        <v>5</v>
      </c>
      <c r="F25" s="47">
        <v>3</v>
      </c>
      <c r="G25" s="18" t="s">
        <v>83</v>
      </c>
      <c r="H25" s="19" t="s">
        <v>81</v>
      </c>
      <c r="I25" s="23"/>
      <c r="J25" s="21">
        <v>41164</v>
      </c>
      <c r="K25" s="35">
        <v>18000</v>
      </c>
      <c r="L25" s="29">
        <v>18000</v>
      </c>
      <c r="M25" s="31">
        <f t="shared" si="0"/>
        <v>7686.41</v>
      </c>
      <c r="N25" s="55">
        <f t="shared" si="1"/>
        <v>307.46</v>
      </c>
      <c r="O25" s="44">
        <v>1.81</v>
      </c>
      <c r="P25" s="91">
        <f t="shared" si="2"/>
        <v>7377.139999999999</v>
      </c>
      <c r="Q25" s="108"/>
    </row>
    <row r="26" spans="2:16" ht="29.25" customHeight="1">
      <c r="B26" s="100" t="s">
        <v>11</v>
      </c>
      <c r="C26" s="50" t="s">
        <v>53</v>
      </c>
      <c r="D26" s="50" t="s">
        <v>12</v>
      </c>
      <c r="E26" s="45" t="s">
        <v>5</v>
      </c>
      <c r="F26" s="46">
        <v>1</v>
      </c>
      <c r="G26" s="15" t="s">
        <v>85</v>
      </c>
      <c r="H26" s="2"/>
      <c r="I26" s="14" t="s">
        <v>81</v>
      </c>
      <c r="J26" s="17">
        <v>41183</v>
      </c>
      <c r="K26" s="35">
        <v>12000</v>
      </c>
      <c r="L26" s="27">
        <f>SUM(K26-1200)</f>
        <v>10800</v>
      </c>
      <c r="M26" s="31">
        <f t="shared" si="0"/>
        <v>4611.84</v>
      </c>
      <c r="N26" s="55">
        <v>0</v>
      </c>
      <c r="O26" s="44">
        <v>0</v>
      </c>
      <c r="P26" s="91">
        <f t="shared" si="2"/>
        <v>4611.84</v>
      </c>
    </row>
    <row r="27" spans="2:16" ht="36" customHeight="1">
      <c r="B27" s="99" t="s">
        <v>113</v>
      </c>
      <c r="C27" s="50" t="s">
        <v>76</v>
      </c>
      <c r="D27" s="50" t="s">
        <v>4</v>
      </c>
      <c r="E27" s="45" t="s">
        <v>5</v>
      </c>
      <c r="F27" s="47">
        <v>8</v>
      </c>
      <c r="G27" s="15" t="s">
        <v>98</v>
      </c>
      <c r="H27" s="2"/>
      <c r="I27" s="14" t="s">
        <v>81</v>
      </c>
      <c r="J27" s="17">
        <v>41155</v>
      </c>
      <c r="K27" s="35">
        <v>30000</v>
      </c>
      <c r="L27" s="27">
        <v>30000</v>
      </c>
      <c r="M27" s="31">
        <f t="shared" si="0"/>
        <v>12810.68</v>
      </c>
      <c r="N27" s="55">
        <f t="shared" si="1"/>
        <v>512.43</v>
      </c>
      <c r="O27" s="44">
        <v>1.81</v>
      </c>
      <c r="P27" s="91">
        <f t="shared" si="2"/>
        <v>12296.44</v>
      </c>
    </row>
    <row r="28" spans="2:16" ht="40.5" customHeight="1">
      <c r="B28" s="99" t="s">
        <v>107</v>
      </c>
      <c r="C28" s="50" t="s">
        <v>44</v>
      </c>
      <c r="D28" s="50" t="s">
        <v>42</v>
      </c>
      <c r="E28" s="45" t="s">
        <v>41</v>
      </c>
      <c r="F28" s="47">
        <v>10</v>
      </c>
      <c r="G28" s="15" t="s">
        <v>91</v>
      </c>
      <c r="H28" s="2" t="s">
        <v>81</v>
      </c>
      <c r="I28" s="14"/>
      <c r="J28" s="17">
        <v>41164</v>
      </c>
      <c r="K28" s="35">
        <v>10000</v>
      </c>
      <c r="L28" s="27">
        <v>10000</v>
      </c>
      <c r="M28" s="31">
        <f t="shared" si="0"/>
        <v>4270.23</v>
      </c>
      <c r="N28" s="55">
        <v>0</v>
      </c>
      <c r="O28" s="44">
        <v>0</v>
      </c>
      <c r="P28" s="91">
        <f t="shared" si="2"/>
        <v>4270.23</v>
      </c>
    </row>
    <row r="29" spans="2:16" ht="35.25" customHeight="1">
      <c r="B29" s="99" t="s">
        <v>114</v>
      </c>
      <c r="C29" s="50" t="s">
        <v>54</v>
      </c>
      <c r="D29" s="50" t="s">
        <v>42</v>
      </c>
      <c r="E29" s="45" t="s">
        <v>41</v>
      </c>
      <c r="F29" s="47">
        <v>10</v>
      </c>
      <c r="G29" s="15" t="s">
        <v>88</v>
      </c>
      <c r="H29" s="2" t="s">
        <v>81</v>
      </c>
      <c r="I29" s="14"/>
      <c r="J29" s="17">
        <v>41183</v>
      </c>
      <c r="K29" s="35">
        <v>10000</v>
      </c>
      <c r="L29" s="27">
        <f>SUM(K29-1000)</f>
        <v>9000</v>
      </c>
      <c r="M29" s="31">
        <f t="shared" si="0"/>
        <v>3843.2</v>
      </c>
      <c r="N29" s="55">
        <f t="shared" si="1"/>
        <v>153.73</v>
      </c>
      <c r="O29" s="44">
        <v>1.81</v>
      </c>
      <c r="P29" s="91">
        <f t="shared" si="2"/>
        <v>3687.66</v>
      </c>
    </row>
    <row r="30" spans="2:16" ht="42" customHeight="1">
      <c r="B30" s="98" t="s">
        <v>109</v>
      </c>
      <c r="C30" s="50" t="s">
        <v>16</v>
      </c>
      <c r="D30" s="50" t="s">
        <v>17</v>
      </c>
      <c r="E30" s="45" t="s">
        <v>5</v>
      </c>
      <c r="F30" s="47">
        <v>6</v>
      </c>
      <c r="G30" s="15" t="s">
        <v>98</v>
      </c>
      <c r="H30" s="2" t="s">
        <v>81</v>
      </c>
      <c r="I30" s="14"/>
      <c r="J30" s="17">
        <v>41157</v>
      </c>
      <c r="K30" s="35">
        <v>25000</v>
      </c>
      <c r="L30" s="27">
        <v>25000</v>
      </c>
      <c r="M30" s="31">
        <f t="shared" si="0"/>
        <v>10675.56</v>
      </c>
      <c r="N30" s="55">
        <v>0</v>
      </c>
      <c r="O30" s="44">
        <v>0</v>
      </c>
      <c r="P30" s="91">
        <f t="shared" si="2"/>
        <v>10675.56</v>
      </c>
    </row>
    <row r="31" spans="2:16" ht="29.25" customHeight="1">
      <c r="B31" s="99" t="s">
        <v>34</v>
      </c>
      <c r="C31" s="50" t="s">
        <v>35</v>
      </c>
      <c r="D31" s="50" t="s">
        <v>36</v>
      </c>
      <c r="E31" s="45" t="s">
        <v>5</v>
      </c>
      <c r="F31" s="46">
        <v>3</v>
      </c>
      <c r="G31" s="13" t="s">
        <v>82</v>
      </c>
      <c r="H31" s="2" t="s">
        <v>81</v>
      </c>
      <c r="I31" s="14"/>
      <c r="J31" s="17">
        <v>41155</v>
      </c>
      <c r="K31" s="35">
        <v>18000</v>
      </c>
      <c r="L31" s="27">
        <v>18000</v>
      </c>
      <c r="M31" s="31">
        <f t="shared" si="0"/>
        <v>7686.41</v>
      </c>
      <c r="N31" s="55">
        <v>0</v>
      </c>
      <c r="O31" s="44">
        <v>0</v>
      </c>
      <c r="P31" s="91">
        <f t="shared" si="2"/>
        <v>7686.41</v>
      </c>
    </row>
    <row r="32" spans="2:16" ht="34.5" customHeight="1">
      <c r="B32" s="103" t="s">
        <v>112</v>
      </c>
      <c r="C32" s="62" t="s">
        <v>79</v>
      </c>
      <c r="D32" s="62" t="s">
        <v>18</v>
      </c>
      <c r="E32" s="63" t="s">
        <v>5</v>
      </c>
      <c r="F32" s="64">
        <v>7</v>
      </c>
      <c r="G32" s="65" t="s">
        <v>88</v>
      </c>
      <c r="H32" s="66" t="s">
        <v>81</v>
      </c>
      <c r="I32" s="67"/>
      <c r="J32" s="68">
        <v>41164</v>
      </c>
      <c r="K32" s="69">
        <v>10000</v>
      </c>
      <c r="L32" s="70">
        <v>10000</v>
      </c>
      <c r="M32" s="71">
        <f t="shared" si="0"/>
        <v>4270.23</v>
      </c>
      <c r="N32" s="72">
        <f>ROUND((M32*4%),2)</f>
        <v>170.81</v>
      </c>
      <c r="O32" s="73">
        <v>1.81</v>
      </c>
      <c r="P32" s="92">
        <f t="shared" si="2"/>
        <v>4097.609999999999</v>
      </c>
    </row>
    <row r="33" spans="1:18" s="74" customFormat="1" ht="24.75" customHeight="1">
      <c r="A33" s="115"/>
      <c r="B33" s="104" t="s">
        <v>118</v>
      </c>
      <c r="C33" s="75"/>
      <c r="D33" s="56"/>
      <c r="E33" s="56"/>
      <c r="F33" s="56"/>
      <c r="G33" s="56"/>
      <c r="H33" s="56"/>
      <c r="I33" s="56"/>
      <c r="J33" s="56"/>
      <c r="K33" s="53">
        <f>SUM(K4:K32)</f>
        <v>615000</v>
      </c>
      <c r="L33" s="31">
        <f>SUM(L4:L32)</f>
        <v>611600</v>
      </c>
      <c r="M33" s="31">
        <f>SUM(M4:M32)</f>
        <v>261167</v>
      </c>
      <c r="N33" s="31">
        <f>SUM(N4:N32)</f>
        <v>6166.219999999999</v>
      </c>
      <c r="O33" s="31">
        <f>SUM(O4:O32)</f>
        <v>30.769999999999992</v>
      </c>
      <c r="P33" s="93">
        <f>SUM(P4:P32)</f>
        <v>254970.01</v>
      </c>
      <c r="Q33" s="110"/>
      <c r="R33" s="78"/>
    </row>
    <row r="34" spans="1:18" s="76" customFormat="1" ht="15.75">
      <c r="A34" s="89"/>
      <c r="B34" s="95"/>
      <c r="C34" s="27"/>
      <c r="K34" s="77"/>
      <c r="L34" s="27"/>
      <c r="M34" s="31"/>
      <c r="N34" s="27"/>
      <c r="P34" s="94"/>
      <c r="Q34" s="106"/>
      <c r="R34" s="95"/>
    </row>
    <row r="35" spans="3:13" ht="15.75">
      <c r="C35" s="4" t="s">
        <v>104</v>
      </c>
      <c r="M35" s="57"/>
    </row>
    <row r="36" spans="3:13" ht="15.75">
      <c r="C36" s="38"/>
      <c r="M36" s="57"/>
    </row>
    <row r="37" ht="15.75">
      <c r="M37" s="57"/>
    </row>
    <row r="38" spans="2:13" ht="20.25">
      <c r="B38" s="39"/>
      <c r="C38" s="40"/>
      <c r="M38" s="57"/>
    </row>
    <row r="39" ht="15.75">
      <c r="M39" s="57"/>
    </row>
    <row r="40" spans="3:13" ht="15.75">
      <c r="C40" s="41"/>
      <c r="M40" s="57"/>
    </row>
    <row r="41" ht="15.75">
      <c r="M41" s="57"/>
    </row>
    <row r="42" ht="15.75">
      <c r="M42" s="57"/>
    </row>
    <row r="43" ht="15.75">
      <c r="M43" s="57"/>
    </row>
    <row r="44" ht="15.75">
      <c r="M44" s="57"/>
    </row>
    <row r="45" ht="15.75">
      <c r="M45" s="57"/>
    </row>
    <row r="46" ht="15.75">
      <c r="M46" s="57"/>
    </row>
    <row r="47" ht="15.75">
      <c r="M47" s="57"/>
    </row>
    <row r="48" ht="15.75">
      <c r="M48" s="57"/>
    </row>
    <row r="49" ht="15.75">
      <c r="M49" s="57"/>
    </row>
    <row r="50" ht="15.75">
      <c r="M50" s="57"/>
    </row>
    <row r="51" ht="15.75">
      <c r="M51" s="57"/>
    </row>
    <row r="52" ht="15.75">
      <c r="M52" s="57"/>
    </row>
    <row r="53" ht="15.75">
      <c r="M53" s="57"/>
    </row>
    <row r="54" ht="15.75">
      <c r="M54" s="57"/>
    </row>
    <row r="55" ht="15.75">
      <c r="M55" s="57"/>
    </row>
    <row r="56" ht="15.75">
      <c r="M56" s="57"/>
    </row>
    <row r="57" ht="15.75">
      <c r="M57" s="57"/>
    </row>
    <row r="58" ht="15.75">
      <c r="M58" s="57"/>
    </row>
    <row r="59" ht="15.75">
      <c r="M59" s="58"/>
    </row>
  </sheetData>
  <mergeCells count="2">
    <mergeCell ref="B1:C1"/>
    <mergeCell ref="D1:E1"/>
  </mergeCells>
  <printOptions/>
  <pageMargins left="0" right="0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</dc:creator>
  <cp:keywords/>
  <dc:description/>
  <cp:lastModifiedBy>Enzo</cp:lastModifiedBy>
  <cp:lastPrinted>2013-05-16T08:40:01Z</cp:lastPrinted>
  <dcterms:created xsi:type="dcterms:W3CDTF">2007-06-29T05:18:12Z</dcterms:created>
  <dcterms:modified xsi:type="dcterms:W3CDTF">2013-05-16T08:40:06Z</dcterms:modified>
  <cp:category/>
  <cp:version/>
  <cp:contentType/>
  <cp:contentStatus/>
</cp:coreProperties>
</file>