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activeTab="0"/>
  </bookViews>
  <sheets>
    <sheet name="RIEPILOGO Umbria" sheetId="1" r:id="rId1"/>
    <sheet name="SS2G" sheetId="2" r:id="rId2"/>
    <sheet name="SS1G" sheetId="3" r:id="rId3"/>
    <sheet name="PRIMARIA" sheetId="4" r:id="rId4"/>
    <sheet name="INFANZIA" sheetId="5" r:id="rId5"/>
  </sheets>
  <definedNames>
    <definedName name="_02_05_2013_Disabili" localSheetId="0">'RIEPILOGO Umbria'!$A$1:$U$17</definedName>
    <definedName name="_02_05_2013_Disabili" localSheetId="1">'SS2G'!$A$1:$N$85</definedName>
    <definedName name="_xlnm._FilterDatabase">#REF!</definedName>
    <definedName name="_xlnm._FilterDatabase_1">'INFANZIA'!$A$2:$H$88</definedName>
    <definedName name="_xlnm._FilterDatabase_2">#REF!</definedName>
    <definedName name="_xlnm._FilterDatabase_3">#REF!</definedName>
    <definedName name="_xlnm.Print_Area" localSheetId="4">'INFANZIA'!$A$1:$L$91</definedName>
    <definedName name="_xlnm.Print_Area" localSheetId="3">'PRIMARIA'!$A$1:$M$95</definedName>
    <definedName name="_xlnm.Print_Area" localSheetId="2">'SS1G'!$A$1:$L$107</definedName>
    <definedName name="infanzia_alucla_06052013_dett.txt">#REF!</definedName>
    <definedName name="infanzia_alucla_06052013_mancanti.txt">#REF!</definedName>
    <definedName name="infanzia_posti_06052013_dett.txt">'INFANZIA'!$A$2:$H$88</definedName>
    <definedName name="infanzia_posti_06052013_sint.txt">#REF!</definedName>
    <definedName name="PRIMARIA__dettaglio_posti" localSheetId="3">'PRIMARIA'!$A$1:$H$89</definedName>
  </definedNames>
  <calcPr fullCalcOnLoad="1"/>
</workbook>
</file>

<file path=xl/sharedStrings.xml><?xml version="1.0" encoding="utf-8"?>
<sst xmlns="http://schemas.openxmlformats.org/spreadsheetml/2006/main" count="1335" uniqueCount="411">
  <si>
    <t>PGMM18000N</t>
  </si>
  <si>
    <t>CARDUCCI-PURGOTTI</t>
  </si>
  <si>
    <t>PGMM184001</t>
  </si>
  <si>
    <t>M. GRECCHI</t>
  </si>
  <si>
    <t>PGMM18500R</t>
  </si>
  <si>
    <t>DA VINCI-COLOMBO</t>
  </si>
  <si>
    <t>PGMM188008</t>
  </si>
  <si>
    <t>BONAZZI - LILLI</t>
  </si>
  <si>
    <t>PGMM19300Q</t>
  </si>
  <si>
    <t>MAVARELLI-PASCOLI</t>
  </si>
  <si>
    <t>PGMM21400G</t>
  </si>
  <si>
    <t>"MASTROGIORGIO-NELLI</t>
  </si>
  <si>
    <t>TR</t>
  </si>
  <si>
    <t>TRMM02200C</t>
  </si>
  <si>
    <t>AMELIA  "A. VERA"</t>
  </si>
  <si>
    <t>TRMM045005</t>
  </si>
  <si>
    <t>TERNI "L. DA VINCI E O. NUCULA"</t>
  </si>
  <si>
    <t>AD01</t>
  </si>
  <si>
    <t>AD02</t>
  </si>
  <si>
    <t>AD03</t>
  </si>
  <si>
    <t>AD04</t>
  </si>
  <si>
    <t>Liceo Ginnasio Plinio il Giovane</t>
  </si>
  <si>
    <t>Istit. Istr. Sup. Franchetti - Salviani</t>
  </si>
  <si>
    <t>Istit. Tecn. Ind. Cassata</t>
  </si>
  <si>
    <t>Istit. Tecn. Attiv. Soc. Bruno</t>
  </si>
  <si>
    <t>Istit. Omnicompr. Di Betto</t>
  </si>
  <si>
    <t>Liceo Statale Pieralli</t>
  </si>
  <si>
    <t>Istit. Prof. Ind. Artig. Cavour-Marconi</t>
  </si>
  <si>
    <t>Istit. Tecn. Ind. Volta</t>
  </si>
  <si>
    <t>Liceo Ginnasio Mariotti</t>
  </si>
  <si>
    <t>Istit. Omnicompr. Mameli - Magnini</t>
  </si>
  <si>
    <t>Liceo Scientif. Galilei - Perugia</t>
  </si>
  <si>
    <t>Istit. Prof. Serv. Alb. e Rist. - Assisi</t>
  </si>
  <si>
    <t>Liceo Ginnasio Properzio</t>
  </si>
  <si>
    <t>Istit. Istr. Sup. Polo - Bonghi</t>
  </si>
  <si>
    <t>Istit. Omnicompr. Mazzini</t>
  </si>
  <si>
    <t>Liceo Ginnasio Jacopone Da Todi</t>
  </si>
  <si>
    <t>Liceo Scientif. Marconi</t>
  </si>
  <si>
    <t>Istit. Tecn. Ind. Da Vinci</t>
  </si>
  <si>
    <t>Istit. Tecn. Commerc. Scarpellini</t>
  </si>
  <si>
    <t>Istit. Istr. Sup. Frezzi - Beata Angela</t>
  </si>
  <si>
    <t>Istit. Prof. Serv. Alb. e Rist. Spoleto</t>
  </si>
  <si>
    <t>Istit. Istr. Sup. Sansi - Leonardi</t>
  </si>
  <si>
    <t>Istit. Omnicompr. Beato Simone Fidati</t>
  </si>
  <si>
    <t>Istit. Istr. Sup. Battaglia</t>
  </si>
  <si>
    <t>Istit. Omnicompr. Pontano</t>
  </si>
  <si>
    <t>Istit. Prof. Ind. Art. Pertini</t>
  </si>
  <si>
    <t>Liceo Ginnasio Tacito</t>
  </si>
  <si>
    <t>Liceo Scientif. Donatelli</t>
  </si>
  <si>
    <t>Istit. Tecn. Ind. Allievi</t>
  </si>
  <si>
    <t>Istit. Omnicompr. Amelia</t>
  </si>
  <si>
    <t>Liceo Scientif. Majorana</t>
  </si>
  <si>
    <t>Infanzia</t>
  </si>
  <si>
    <t>Primaria</t>
  </si>
  <si>
    <t>Sec. 1°grado</t>
  </si>
  <si>
    <t>Sec. 2°grado</t>
  </si>
  <si>
    <t>TOTALE</t>
  </si>
  <si>
    <t>Totale posti diritto</t>
  </si>
  <si>
    <t>Totale posti necessario</t>
  </si>
  <si>
    <t>Provincia</t>
  </si>
  <si>
    <t>Umbria</t>
  </si>
  <si>
    <t>Perugia</t>
  </si>
  <si>
    <t>Terni</t>
  </si>
  <si>
    <t>Codice</t>
  </si>
  <si>
    <t>Comune</t>
  </si>
  <si>
    <t>PERUGIA</t>
  </si>
  <si>
    <t>PGEE00100R</t>
  </si>
  <si>
    <t>DIREZ. DID. PRIMO CIRCOLO PG</t>
  </si>
  <si>
    <t>PGEE00200L</t>
  </si>
  <si>
    <t>"COMPAROZZI"/SECONDO CIRC. PG</t>
  </si>
  <si>
    <t>PGEE00300C</t>
  </si>
  <si>
    <t>"GIOVANNI CENA"/TERZO CIRC. PG</t>
  </si>
  <si>
    <t>PGEE004008</t>
  </si>
  <si>
    <t>"A. GABELLI"/QUARTO CIRC. PG</t>
  </si>
  <si>
    <t>PGEE005004</t>
  </si>
  <si>
    <t>"XX GIUGNO"/QUINTO CIRC. PG</t>
  </si>
  <si>
    <t>PGEE00600X</t>
  </si>
  <si>
    <t>"R. LAMBRUSCHINI"/SESTO CIRC.PG</t>
  </si>
  <si>
    <t>PGEE00700Q</t>
  </si>
  <si>
    <t>"E. DE AMICIS"/SETTIMO CIRC. PG</t>
  </si>
  <si>
    <t>PGEE00900B</t>
  </si>
  <si>
    <t>"PRIMO CIABATTI" /NONO CIRC.PG</t>
  </si>
  <si>
    <t>PGEE01000G</t>
  </si>
  <si>
    <t>DECIMO CIRCOLO PERUGIA</t>
  </si>
  <si>
    <t>PGEE012007</t>
  </si>
  <si>
    <t>"L. ANTOLINI"/OTTAVO CIRC.PG</t>
  </si>
  <si>
    <t>BASTIA UMBRA</t>
  </si>
  <si>
    <t>PGEE01700A</t>
  </si>
  <si>
    <t>DON BOSCO BASTIA UMBRA</t>
  </si>
  <si>
    <t>CASTIGLIONE DEL LAGO</t>
  </si>
  <si>
    <t>PGEE021002</t>
  </si>
  <si>
    <t>DIREZIONE DIDATTICA "F.RASETTI"</t>
  </si>
  <si>
    <t>CITTA' DI CASTELLO</t>
  </si>
  <si>
    <t>PGEE02300N</t>
  </si>
  <si>
    <t>S.FILIPPO/PRIMO CIRC.C.CASTELLO</t>
  </si>
  <si>
    <t>PGEE026005</t>
  </si>
  <si>
    <t>PIEVE ROSE/SECONDO CIRC.C.CAST</t>
  </si>
  <si>
    <t>CORCIANO</t>
  </si>
  <si>
    <t>PGEE027001</t>
  </si>
  <si>
    <t>"VILLAGGIO GIRASOLE"- CORCIANO</t>
  </si>
  <si>
    <t>FOLIGNO</t>
  </si>
  <si>
    <t>PGEE02900L</t>
  </si>
  <si>
    <t>PRIMO CIRCOLO - FOLIGNO</t>
  </si>
  <si>
    <t>PGEE03000R</t>
  </si>
  <si>
    <t>S.CATERINA 2 CIRCOLO FOLIGNO</t>
  </si>
  <si>
    <t>PGEE03200C</t>
  </si>
  <si>
    <t>M.CERVINO/TERZO CIRC.FOLIGNO</t>
  </si>
  <si>
    <t>GUALDO TADINO</t>
  </si>
  <si>
    <t>PGEE03500X</t>
  </si>
  <si>
    <t>DIR.DID. D.TITTARELLI-G.TADINO</t>
  </si>
  <si>
    <t>GUBBIO</t>
  </si>
  <si>
    <t>PGEE03600Q</t>
  </si>
  <si>
    <t>G.MATTEOTTI/PRIMO CIRC.GUBBIO</t>
  </si>
  <si>
    <t>PGEE03700G</t>
  </si>
  <si>
    <t>A. MORO/SECONDO CIRC.GUBBIO</t>
  </si>
  <si>
    <t>PGEE039007</t>
  </si>
  <si>
    <t>S.MARTINO/TERZO CIRC.GUBBIO</t>
  </si>
  <si>
    <t>MAGIONE</t>
  </si>
  <si>
    <t>PGEE04000B</t>
  </si>
  <si>
    <t>D. D. MAGIONE</t>
  </si>
  <si>
    <t>MARSCIANO</t>
  </si>
  <si>
    <t>PGEE041007</t>
  </si>
  <si>
    <t>IV NOVEMBRE/PRIMO CIR.MARSCIANO</t>
  </si>
  <si>
    <t>PGEE042003</t>
  </si>
  <si>
    <t>AMMETO/SECONDO CIRC. MARSCIANO</t>
  </si>
  <si>
    <t>CITERNA</t>
  </si>
  <si>
    <t>PGEE048002</t>
  </si>
  <si>
    <t>SAN GIUSTINO</t>
  </si>
  <si>
    <t>"F. TURRINI BUFALINI "S.GIUSTIN</t>
  </si>
  <si>
    <t>SPOLETO</t>
  </si>
  <si>
    <t>PGEE05100T</t>
  </si>
  <si>
    <t>XX SETTEMBRE/PRIMO CIRC.SPOLETO</t>
  </si>
  <si>
    <t>PGEE05200N</t>
  </si>
  <si>
    <t>F.TOSCANO/SECONDO CIRC.SPOLETO</t>
  </si>
  <si>
    <t>UMBERTIDE</t>
  </si>
  <si>
    <t>PGEE05700R</t>
  </si>
  <si>
    <t>VIA GARIBALDI/PRIMO CIRC.UMBERT</t>
  </si>
  <si>
    <t>PGEE05800L</t>
  </si>
  <si>
    <t>DI VITTORIO/SECONDO CIRC.UMBERT</t>
  </si>
  <si>
    <t>TODI</t>
  </si>
  <si>
    <t>PGEE06000L</t>
  </si>
  <si>
    <t>DIR. DID. TODI</t>
  </si>
  <si>
    <t>CASCIA</t>
  </si>
  <si>
    <t>PGIC80600T</t>
  </si>
  <si>
    <t>"BEATO SIMONE FIDATI" - CASCIA</t>
  </si>
  <si>
    <t>NORCIA</t>
  </si>
  <si>
    <t>PGIC80700N</t>
  </si>
  <si>
    <t>"ALCIDE DE GASPERI" - NORCIA</t>
  </si>
  <si>
    <t>VALFABBRICA</t>
  </si>
  <si>
    <t>PGIC80800D</t>
  </si>
  <si>
    <t>"S.BENEDETTO" VALFABBRICA</t>
  </si>
  <si>
    <t>TREVI</t>
  </si>
  <si>
    <t>PGIC809009</t>
  </si>
  <si>
    <t>"T. VALENTI" TREVI</t>
  </si>
  <si>
    <t>PIEGARO</t>
  </si>
  <si>
    <t>PGIC81000D</t>
  </si>
  <si>
    <t>MONTONE</t>
  </si>
  <si>
    <t>PGIC812005</t>
  </si>
  <si>
    <t>MONTONE-PIETRALUNGA</t>
  </si>
  <si>
    <t>PGIC813001</t>
  </si>
  <si>
    <t>CERRETO DI SPOLETO</t>
  </si>
  <si>
    <t>G.PONTANO CERR.SPOLETO-SELLANO</t>
  </si>
  <si>
    <t>TERNI</t>
  </si>
  <si>
    <t>MASSA MARTANA</t>
  </si>
  <si>
    <t>PGIC81400R</t>
  </si>
  <si>
    <t>PANICALE</t>
  </si>
  <si>
    <t>PGIC81600C</t>
  </si>
  <si>
    <t>"V.PICASSO"PANICALE-TAVERNELLE</t>
  </si>
  <si>
    <t>PGIC817008</t>
  </si>
  <si>
    <t>PASSIGNANO SUL TRASIMENO</t>
  </si>
  <si>
    <t>"DALMAZIO BIRAGO" - PASSIGNANO</t>
  </si>
  <si>
    <t>BEVAGNA</t>
  </si>
  <si>
    <t>PGIC818004</t>
  </si>
  <si>
    <t>" TEN. UGO MARINI" BEVAGNA</t>
  </si>
  <si>
    <t>CITTA' DELLA PIEVE</t>
  </si>
  <si>
    <t>PGIC82100X</t>
  </si>
  <si>
    <t>"P.VANNUCCI" CITTA' DELLA PIEVE</t>
  </si>
  <si>
    <t>PGIC82200Q</t>
  </si>
  <si>
    <t>SIGILLO</t>
  </si>
  <si>
    <t>ISTITUTO COMPRENSIVO SIGILLO</t>
  </si>
  <si>
    <t>SPELLO</t>
  </si>
  <si>
    <t>PGIC82300G</t>
  </si>
  <si>
    <t>"G. FERRARIS" SPELLO</t>
  </si>
  <si>
    <t>PGIC825007</t>
  </si>
  <si>
    <t>ISTITUTO COMPRENSIVO  TRESTINA</t>
  </si>
  <si>
    <t>TORGIANO</t>
  </si>
  <si>
    <t>PGIC826003</t>
  </si>
  <si>
    <t>"G.DOTTORI" TORGIANO</t>
  </si>
  <si>
    <t>DERUTA</t>
  </si>
  <si>
    <t>PGIC82700V</t>
  </si>
  <si>
    <t>ISTITUTO COMPRENSIVO "G.MAMELI"</t>
  </si>
  <si>
    <t>NOCERA UMBRA</t>
  </si>
  <si>
    <t>PGIC82800P</t>
  </si>
  <si>
    <t>"DANTE ALIGHIERI" NOCERA UMBRA</t>
  </si>
  <si>
    <t>GUALDO CATTANEO</t>
  </si>
  <si>
    <t>PGIC82900E</t>
  </si>
  <si>
    <t>PGIC83000P</t>
  </si>
  <si>
    <t>"G.GALILEI" S.ERACLIO  FOLIGNO</t>
  </si>
  <si>
    <t>PGIC83100E</t>
  </si>
  <si>
    <t>"N.ALUNNO" BELFIORE FOLIGNO</t>
  </si>
  <si>
    <t>GIANO DELL'UMBRIA</t>
  </si>
  <si>
    <t>PGIC83200A</t>
  </si>
  <si>
    <t>OMNICOMPRENSIVO GIANO-BASTARDO</t>
  </si>
  <si>
    <t>ASSISI</t>
  </si>
  <si>
    <t>PGIC833006</t>
  </si>
  <si>
    <t>ASSISI 3</t>
  </si>
  <si>
    <t>PGIC834002</t>
  </si>
  <si>
    <t>ASSISI 2</t>
  </si>
  <si>
    <t>PGIC83500T</t>
  </si>
  <si>
    <t>ASSISI 1</t>
  </si>
  <si>
    <t>PGIC83600N</t>
  </si>
  <si>
    <t>"G.CARDUCCI" FOLIGNO</t>
  </si>
  <si>
    <t>PGIC839005</t>
  </si>
  <si>
    <t>"G.PIERMARINI" FOLIGNO</t>
  </si>
  <si>
    <t>PGIC840009</t>
  </si>
  <si>
    <t>"VOLUMNIO" PONTE S.GIOVANNI</t>
  </si>
  <si>
    <t>PGIC841005</t>
  </si>
  <si>
    <t>"B. BONFIGLI" CORCIANO</t>
  </si>
  <si>
    <t>PGIC842001</t>
  </si>
  <si>
    <t>I.C. SPOLETO 1</t>
  </si>
  <si>
    <t>PGIC84300R</t>
  </si>
  <si>
    <t>I.C. BASTIA 1</t>
  </si>
  <si>
    <t>PGIC84400L</t>
  </si>
  <si>
    <t>I.C. SPOLETO 2</t>
  </si>
  <si>
    <t>MONTEFALCO</t>
  </si>
  <si>
    <t>PGIC84500C</t>
  </si>
  <si>
    <t>I.C. MONTEFALCO-CASTEL RITALDI</t>
  </si>
  <si>
    <t>BETTONA</t>
  </si>
  <si>
    <t>PGIC846008</t>
  </si>
  <si>
    <t>I.C. BETTONA - CANNARA</t>
  </si>
  <si>
    <t>TREE00100C</t>
  </si>
  <si>
    <t>D.D. TERNI "G.MAZZINI"</t>
  </si>
  <si>
    <t>TREE00400X</t>
  </si>
  <si>
    <t>D.D. TERNI S.GIOVANNI</t>
  </si>
  <si>
    <t>TREE00500Q</t>
  </si>
  <si>
    <t>D.D. TERNI  A. MORO</t>
  </si>
  <si>
    <t>TREE009003</t>
  </si>
  <si>
    <t>D.D. TERNI "DON MILANI"</t>
  </si>
  <si>
    <t>AMELIA</t>
  </si>
  <si>
    <t>TREE01500A</t>
  </si>
  <si>
    <t>D.D. AMELIA "J. ORSINI"</t>
  </si>
  <si>
    <t>NARNI</t>
  </si>
  <si>
    <t>TREE02200D</t>
  </si>
  <si>
    <t>D.D. NARNI SCALO</t>
  </si>
  <si>
    <t>ARRONE</t>
  </si>
  <si>
    <t>TRIC803002</t>
  </si>
  <si>
    <t>I.C. ARRONE "G.FANCIULLI"</t>
  </si>
  <si>
    <t>TRIC80400T</t>
  </si>
  <si>
    <t>I.C. TERNI "G.MARCONI"</t>
  </si>
  <si>
    <t>TRIC809001</t>
  </si>
  <si>
    <t>I.C. TERNI "G.OBERDAN"</t>
  </si>
  <si>
    <t>TRIC810005</t>
  </si>
  <si>
    <t>ATTIGLIANO</t>
  </si>
  <si>
    <t>I.C. ATTIGLIANO - GUARDEA</t>
  </si>
  <si>
    <t>GUARDEA</t>
  </si>
  <si>
    <t>TRIC811001</t>
  </si>
  <si>
    <t>I.C. TERNI A.DE FILIS</t>
  </si>
  <si>
    <t>TRIC81200R</t>
  </si>
  <si>
    <t>I.C. TERNI "GIOVANNI XXIII*"</t>
  </si>
  <si>
    <t>TRIC81300L</t>
  </si>
  <si>
    <t>I.C. TERNI "B.BRIN"</t>
  </si>
  <si>
    <t>ACQUASPARTA</t>
  </si>
  <si>
    <t>TRIC81400C</t>
  </si>
  <si>
    <t>I.C. ACQUASPARTA</t>
  </si>
  <si>
    <t>TRIC815008</t>
  </si>
  <si>
    <t>FABRO</t>
  </si>
  <si>
    <t>I.C. ALTO ORVIETANO - FABRO</t>
  </si>
  <si>
    <t>MONTECASTRILLI</t>
  </si>
  <si>
    <t>TRIC816004</t>
  </si>
  <si>
    <t>I.C. MONTECASTRILLI "F.PETRUCCI</t>
  </si>
  <si>
    <t>TRIC81700X</t>
  </si>
  <si>
    <t>ALLERONA</t>
  </si>
  <si>
    <t>I.C. ALLERONA "M.CAPPELLETTI"</t>
  </si>
  <si>
    <t>TRIC81800Q</t>
  </si>
  <si>
    <t>I.C. TERNI CAMPOMAGGIORE</t>
  </si>
  <si>
    <t>TRIC82000Q</t>
  </si>
  <si>
    <t>I.C. NARNI "L.VALLI"</t>
  </si>
  <si>
    <t>TRIC82100G</t>
  </si>
  <si>
    <t>I.C. NARNI  - "G.E A.GARIBALDI"</t>
  </si>
  <si>
    <t>ORVIETO</t>
  </si>
  <si>
    <t>TRIC82200B</t>
  </si>
  <si>
    <t>I.C. ORVIETO  - MONTECCHIO</t>
  </si>
  <si>
    <t>TRIC823007</t>
  </si>
  <si>
    <t>I.C. ORVIETO - BASCHI</t>
  </si>
  <si>
    <t>Cod. ist. rif.</t>
  </si>
  <si>
    <t>PGEE01500P</t>
  </si>
  <si>
    <t>S.E.ANN. CONVITTO</t>
  </si>
  <si>
    <t>PGIC83700D</t>
  </si>
  <si>
    <t>G. DA FOLIGNO</t>
  </si>
  <si>
    <t>PGIC838009</t>
  </si>
  <si>
    <t>I.C. L. DA VINCI-SAN GIUSTINO</t>
  </si>
  <si>
    <t>PGMM21300Q</t>
  </si>
  <si>
    <t>ALIGHIERI-PASCOLI</t>
  </si>
  <si>
    <t>PG</t>
  </si>
  <si>
    <t>PGMM00200G</t>
  </si>
  <si>
    <t>UGO FOSCOLO</t>
  </si>
  <si>
    <t>PGMM005003</t>
  </si>
  <si>
    <t>SAN PAOLO</t>
  </si>
  <si>
    <t>PGMM01600D</t>
  </si>
  <si>
    <t>OMNICOMPRENSIVO  "B. DI BETTO"</t>
  </si>
  <si>
    <t>PGMM018005</t>
  </si>
  <si>
    <t>G. PASCOLI</t>
  </si>
  <si>
    <t>PGMM025008</t>
  </si>
  <si>
    <t>ANNESSA CONVITTO</t>
  </si>
  <si>
    <t>PGMM05100R</t>
  </si>
  <si>
    <t>PGMM18600L</t>
  </si>
  <si>
    <t>COCCHI - AOSTA</t>
  </si>
  <si>
    <t>PGMM10000R</t>
  </si>
  <si>
    <t>F. STORELLI</t>
  </si>
  <si>
    <t>PGMM111007</t>
  </si>
  <si>
    <t>G. MAZZINI</t>
  </si>
  <si>
    <t>PGMM117006</t>
  </si>
  <si>
    <t>B. MONETA</t>
  </si>
  <si>
    <t>UMBRIA</t>
  </si>
  <si>
    <t>Codice ist. rif.</t>
  </si>
  <si>
    <t>Comune ist. rif.</t>
  </si>
  <si>
    <t>Istit. Istr. Sup. Leonardo da Vinci - Licei</t>
  </si>
  <si>
    <t>Istit. Istr. Sup. Leonardo da Vinci - IPC</t>
  </si>
  <si>
    <t>Istit. Istr. Sup. Leonardo da Vinci - ITI</t>
  </si>
  <si>
    <t>Istit. Istr. Sup. Salvatorelli - liceo</t>
  </si>
  <si>
    <t>Istit. Istr. Sup. Salvatorelli - iti</t>
  </si>
  <si>
    <t>Istit. Istr. Sup. Ciuffelli-Einaudi - ipsia</t>
  </si>
  <si>
    <t>Istit. Istr. Sup. Ciuffelli-Einaudi - itas</t>
  </si>
  <si>
    <t>Istit. Istr. Sup. Ciuffelli-Einaudi - itcg</t>
  </si>
  <si>
    <t>*</t>
  </si>
  <si>
    <t>Istit. Istr. Sup. Artistica e Geometri - San Gallo</t>
  </si>
  <si>
    <t>Istit. Istr. Sup. Artistica e Geometri - Metelli</t>
  </si>
  <si>
    <t>Istit. Omnicompr. Rasetti - Rosselli - ipsia</t>
  </si>
  <si>
    <t>Istit. Omnicompr. Rasetti - Rosselli - itc</t>
  </si>
  <si>
    <t>Istit. Omnicompr. Rasetti - Rosselli - iti</t>
  </si>
  <si>
    <t>Istit. Istr. Sup. Calvino - liceo scientifico</t>
  </si>
  <si>
    <t>Istit. Istr. Sup. Calvino - ipc</t>
  </si>
  <si>
    <t>Istit. Istr. Sup. Tecnica e Profess. Orvieto - ipsia</t>
  </si>
  <si>
    <t>Istit. Istr. Sup. Spoleto - itcg</t>
  </si>
  <si>
    <t>Istit. Istr. Sup. Spoleto - ipsia</t>
  </si>
  <si>
    <t>Istit. Istr. Sup. Spoleto - itis</t>
  </si>
  <si>
    <t>Istit. Istr. Sup. Pascal - iptc</t>
  </si>
  <si>
    <t>Totale</t>
  </si>
  <si>
    <t>rapporto</t>
  </si>
  <si>
    <t>Alunni H</t>
  </si>
  <si>
    <t>Istit. Istr. Sup. Patrizi - Baldelli - Cavallotti - ipsia</t>
  </si>
  <si>
    <t>Istit. Istr. Sup. Patrizi - Baldelli - Cavallotti - itagr</t>
  </si>
  <si>
    <t>Istit. Istr. Sup. Patrizi - Baldelli - Cavallotti -ipalb</t>
  </si>
  <si>
    <t>Istit. Istr. Sup. Patrizi - Baldelli - Cavallotti - iti</t>
  </si>
  <si>
    <t>Istit. Istr. Sup. Casimiri - ipc</t>
  </si>
  <si>
    <t>Istit. Istr. Sup. Casimiri - itg</t>
  </si>
  <si>
    <t>Istit. Istr. Sup. Casimiri - ll</t>
  </si>
  <si>
    <t>Istit. Istr. Sup. Gattapone - ipsia</t>
  </si>
  <si>
    <t>Istit. Istr. Sup. Gattapone - itc</t>
  </si>
  <si>
    <t>Istit. Istr. Sup. Mazzatinti - iar</t>
  </si>
  <si>
    <t>Istit. Istr. Sup. Mazzatinti  - licei</t>
  </si>
  <si>
    <t>Istit. Istr. Sup. Polo - Bonghi -ipc</t>
  </si>
  <si>
    <t>Istit. Istr. Sup. Polo - Bonghi -ipia</t>
  </si>
  <si>
    <t>Istit. Istr. Sup. Polo - Bonghi - itcg</t>
  </si>
  <si>
    <t>Istit. Omnicompr. Alighieri - ipia</t>
  </si>
  <si>
    <t>Istit. Omnicompr. Alighieri - licei</t>
  </si>
  <si>
    <t>Istit. Istr. Sup. Salvatorelli - ipc</t>
  </si>
  <si>
    <t>Istit. Omnicompr. Giano dell'Umbria - ipc</t>
  </si>
  <si>
    <t>Istit. Omnicompr. Giano dell'Umbria - ipsia</t>
  </si>
  <si>
    <t>Istit. Istr. Sup. Sansi - Leonardi - linguistico</t>
  </si>
  <si>
    <t>Istit. Istruz. Sup. Cesi</t>
  </si>
  <si>
    <t>Istit. Istruz. Sup. Casagrande</t>
  </si>
  <si>
    <t>Licei Statali Angeloni - l musicale</t>
  </si>
  <si>
    <t>Licei Statali Angeloni - lsu</t>
  </si>
  <si>
    <t>Istit. Istr. Sup. Gandhi - itcg</t>
  </si>
  <si>
    <t>Istit. Istr. Sup. Gandhi - sez. magistrale</t>
  </si>
  <si>
    <t>Istit. Istr. Sup. Gandhi - liceo scientifico</t>
  </si>
  <si>
    <t>Istit. Istr. Sup. Tecnica e Profess. Orvieto - itcg</t>
  </si>
  <si>
    <t>Istit. Istr. Sup. Artistica e Classica - lsu</t>
  </si>
  <si>
    <t>Istit. Istr. Sup. Artistica e Classica - la</t>
  </si>
  <si>
    <t>ORGANICO 
DIRITTO</t>
  </si>
  <si>
    <t>POSTI
DIRITTO</t>
  </si>
  <si>
    <t>ORGANICO</t>
  </si>
  <si>
    <t>Allievi disabili</t>
  </si>
  <si>
    <t>Totale posti di fatto (comprensivo di deroghe)</t>
  </si>
  <si>
    <t>Totale dotazione ministeriale</t>
  </si>
  <si>
    <t xml:space="preserve">Posti richiesti </t>
  </si>
  <si>
    <t>Istit. Tecn. Comm. Capitini-Vittorio Eman. II-Di Cambio</t>
  </si>
  <si>
    <t>Istit. Istr. Sup. Orfini - ipsia</t>
  </si>
  <si>
    <t>Posti O.D.</t>
  </si>
  <si>
    <t>Posti O.F.</t>
  </si>
  <si>
    <t>Variazione allievi</t>
  </si>
  <si>
    <t>AD02 (1,5) AD03 (1) AD04 (1)</t>
  </si>
  <si>
    <t>Variaz. 30/8</t>
  </si>
  <si>
    <t>Variaz. 30/9</t>
  </si>
  <si>
    <t>DON BOSCO</t>
  </si>
  <si>
    <t>Variazione 30/8</t>
  </si>
  <si>
    <t>Variazione 30/9</t>
  </si>
  <si>
    <t>Var. posti 30/8</t>
  </si>
  <si>
    <t>Var. posti 30/9</t>
  </si>
  <si>
    <t>"F. TURRINI BUFALINI"</t>
  </si>
  <si>
    <t>Allievi disabili al 30/9/2013</t>
  </si>
  <si>
    <t>POSTI di
FATTO al 30/9/13</t>
  </si>
  <si>
    <t>Bambini H</t>
  </si>
  <si>
    <t>F. RASETTI-F.LLI ROSSELLI</t>
  </si>
  <si>
    <t>"BEATO SIMONE FIDATI"</t>
  </si>
  <si>
    <t>Denominazione INFANZIA</t>
  </si>
  <si>
    <t>Denominazione PRIMARIA</t>
  </si>
  <si>
    <t>VITALE ROSI - SPELLO</t>
  </si>
  <si>
    <t>PRIM. "M.D. BARTOLETTI"</t>
  </si>
  <si>
    <t>PGEE82201T</t>
  </si>
  <si>
    <t>PGEE82301N</t>
  </si>
  <si>
    <t>Denominazione SC. SEC. I GRADO</t>
  </si>
  <si>
    <t>Denominazione SC. SEC. II GRADO</t>
  </si>
  <si>
    <t>Distr.</t>
  </si>
  <si>
    <t>Var.posti 30/8</t>
  </si>
  <si>
    <t>Area (30/8)</t>
  </si>
  <si>
    <t>Area (30/9)</t>
  </si>
  <si>
    <t>Liceo Scientif. Alessi - Perugia</t>
  </si>
  <si>
    <t>variazione dalla I pubblicazione:</t>
  </si>
  <si>
    <t>Situazione riepilogativa ( DECRETO N  13826/C21 del 21/10/2013)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</si>
</sst>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0.00_ ;\-0.00\ "/>
    <numFmt numFmtId="166" formatCode="0_ ;\-0\ "/>
    <numFmt numFmtId="167" formatCode="&quot;Sì&quot;;&quot;Sì&quot;;&quot;No&quot;"/>
    <numFmt numFmtId="168" formatCode="&quot;Vero&quot;;&quot;Vero&quot;;&quot;Falso&quot;"/>
    <numFmt numFmtId="169" formatCode="&quot;Attivo&quot;;&quot;Attivo&quot;;&quot;Disattivo&quot;"/>
    <numFmt numFmtId="170" formatCode="[$€-2]\ #.##000_);[Red]\([$€-2]\ #.##000\)"/>
  </numFmts>
  <fonts count="22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8"/>
      <name val="Arial"/>
      <family val="2"/>
    </font>
    <font>
      <b/>
      <sz val="14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</fills>
  <borders count="50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" fillId="0" borderId="0">
      <alignment/>
      <protection/>
    </xf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87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1" xfId="17" applyFont="1" applyBorder="1">
      <alignment/>
      <protection/>
    </xf>
    <xf numFmtId="0" fontId="1" fillId="0" borderId="2" xfId="17" applyFont="1" applyBorder="1">
      <alignment/>
      <protection/>
    </xf>
    <xf numFmtId="0" fontId="1" fillId="0" borderId="1" xfId="17" applyFont="1" applyFill="1" applyBorder="1">
      <alignment/>
      <protection/>
    </xf>
    <xf numFmtId="0" fontId="1" fillId="0" borderId="2" xfId="17" applyFont="1" applyFill="1" applyBorder="1">
      <alignment/>
      <protection/>
    </xf>
    <xf numFmtId="0" fontId="5" fillId="0" borderId="2" xfId="0" applyFont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0" fontId="10" fillId="2" borderId="9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0" fontId="11" fillId="2" borderId="10" xfId="0" applyFont="1" applyFill="1" applyBorder="1" applyAlignment="1">
      <alignment horizontal="center"/>
    </xf>
    <xf numFmtId="0" fontId="10" fillId="3" borderId="11" xfId="0" applyFont="1" applyFill="1" applyBorder="1" applyAlignment="1">
      <alignment horizontal="center"/>
    </xf>
    <xf numFmtId="0" fontId="10" fillId="3" borderId="12" xfId="0" applyFont="1" applyFill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8" fillId="4" borderId="13" xfId="0" applyFont="1" applyFill="1" applyBorder="1" applyAlignment="1">
      <alignment horizontal="center"/>
    </xf>
    <xf numFmtId="0" fontId="8" fillId="3" borderId="13" xfId="0" applyFont="1" applyFill="1" applyBorder="1" applyAlignment="1">
      <alignment horizontal="center"/>
    </xf>
    <xf numFmtId="0" fontId="3" fillId="0" borderId="7" xfId="0" applyFont="1" applyBorder="1" applyAlignment="1">
      <alignment horizontal="center" wrapText="1"/>
    </xf>
    <xf numFmtId="0" fontId="10" fillId="3" borderId="11" xfId="0" applyNumberFormat="1" applyFont="1" applyFill="1" applyBorder="1" applyAlignment="1">
      <alignment horizontal="center" wrapText="1"/>
    </xf>
    <xf numFmtId="0" fontId="10" fillId="3" borderId="12" xfId="0" applyNumberFormat="1" applyFont="1" applyFill="1" applyBorder="1" applyAlignment="1">
      <alignment horizontal="center" wrapText="1"/>
    </xf>
    <xf numFmtId="1" fontId="8" fillId="3" borderId="13" xfId="0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8" fillId="4" borderId="13" xfId="0" applyFont="1" applyFill="1" applyBorder="1" applyAlignment="1">
      <alignment horizontal="center" wrapText="1"/>
    </xf>
    <xf numFmtId="0" fontId="10" fillId="3" borderId="11" xfId="0" applyFont="1" applyFill="1" applyBorder="1" applyAlignment="1">
      <alignment horizontal="center" wrapText="1"/>
    </xf>
    <xf numFmtId="0" fontId="10" fillId="3" borderId="12" xfId="0" applyFont="1" applyFill="1" applyBorder="1" applyAlignment="1">
      <alignment horizontal="center" wrapText="1"/>
    </xf>
    <xf numFmtId="0" fontId="8" fillId="3" borderId="13" xfId="0" applyFont="1" applyFill="1" applyBorder="1" applyAlignment="1">
      <alignment horizontal="center" wrapText="1"/>
    </xf>
    <xf numFmtId="0" fontId="13" fillId="5" borderId="3" xfId="17" applyFont="1" applyFill="1" applyBorder="1">
      <alignment/>
      <protection/>
    </xf>
    <xf numFmtId="0" fontId="13" fillId="5" borderId="2" xfId="17" applyFont="1" applyFill="1" applyBorder="1">
      <alignment/>
      <protection/>
    </xf>
    <xf numFmtId="0" fontId="13" fillId="6" borderId="2" xfId="17" applyFont="1" applyFill="1" applyBorder="1">
      <alignment/>
      <protection/>
    </xf>
    <xf numFmtId="0" fontId="5" fillId="6" borderId="2" xfId="0" applyFont="1" applyFill="1" applyBorder="1" applyAlignment="1">
      <alignment/>
    </xf>
    <xf numFmtId="0" fontId="5" fillId="6" borderId="3" xfId="0" applyFont="1" applyFill="1" applyBorder="1" applyAlignment="1">
      <alignment/>
    </xf>
    <xf numFmtId="0" fontId="6" fillId="6" borderId="2" xfId="0" applyFont="1" applyFill="1" applyBorder="1" applyAlignment="1">
      <alignment/>
    </xf>
    <xf numFmtId="0" fontId="14" fillId="0" borderId="2" xfId="0" applyFont="1" applyFill="1" applyBorder="1" applyAlignment="1">
      <alignment/>
    </xf>
    <xf numFmtId="0" fontId="5" fillId="0" borderId="14" xfId="0" applyFont="1" applyBorder="1" applyAlignment="1">
      <alignment/>
    </xf>
    <xf numFmtId="0" fontId="6" fillId="5" borderId="15" xfId="0" applyFont="1" applyFill="1" applyBorder="1" applyAlignment="1">
      <alignment/>
    </xf>
    <xf numFmtId="0" fontId="6" fillId="5" borderId="2" xfId="0" applyFont="1" applyFill="1" applyBorder="1" applyAlignment="1">
      <alignment/>
    </xf>
    <xf numFmtId="0" fontId="6" fillId="5" borderId="3" xfId="0" applyFont="1" applyFill="1" applyBorder="1" applyAlignment="1">
      <alignment/>
    </xf>
    <xf numFmtId="0" fontId="5" fillId="6" borderId="15" xfId="0" applyFont="1" applyFill="1" applyBorder="1" applyAlignment="1">
      <alignment/>
    </xf>
    <xf numFmtId="0" fontId="6" fillId="6" borderId="15" xfId="0" applyFont="1" applyFill="1" applyBorder="1" applyAlignment="1">
      <alignment/>
    </xf>
    <xf numFmtId="0" fontId="5" fillId="0" borderId="16" xfId="0" applyFont="1" applyBorder="1" applyAlignment="1">
      <alignment/>
    </xf>
    <xf numFmtId="0" fontId="5" fillId="0" borderId="16" xfId="0" applyFont="1" applyFill="1" applyBorder="1" applyAlignment="1">
      <alignment/>
    </xf>
    <xf numFmtId="1" fontId="0" fillId="0" borderId="0" xfId="0" applyNumberFormat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3" fillId="5" borderId="15" xfId="17" applyFont="1" applyFill="1" applyBorder="1">
      <alignment/>
      <protection/>
    </xf>
    <xf numFmtId="0" fontId="13" fillId="6" borderId="15" xfId="17" applyFont="1" applyFill="1" applyBorder="1">
      <alignment/>
      <protection/>
    </xf>
    <xf numFmtId="2" fontId="10" fillId="7" borderId="9" xfId="0" applyNumberFormat="1" applyFont="1" applyFill="1" applyBorder="1" applyAlignment="1">
      <alignment horizontal="center"/>
    </xf>
    <xf numFmtId="2" fontId="10" fillId="7" borderId="8" xfId="0" applyNumberFormat="1" applyFont="1" applyFill="1" applyBorder="1" applyAlignment="1">
      <alignment horizontal="center"/>
    </xf>
    <xf numFmtId="2" fontId="11" fillId="7" borderId="10" xfId="0" applyNumberFormat="1" applyFont="1" applyFill="1" applyBorder="1" applyAlignment="1">
      <alignment horizontal="center"/>
    </xf>
    <xf numFmtId="49" fontId="17" fillId="8" borderId="15" xfId="17" applyNumberFormat="1" applyFont="1" applyFill="1" applyBorder="1" applyAlignment="1">
      <alignment horizontal="center" vertical="center" wrapText="1"/>
      <protection/>
    </xf>
    <xf numFmtId="49" fontId="17" fillId="0" borderId="0" xfId="0" applyNumberFormat="1" applyFont="1" applyAlignment="1">
      <alignment vertical="center" wrapText="1"/>
    </xf>
    <xf numFmtId="0" fontId="5" fillId="0" borderId="2" xfId="0" applyFont="1" applyBorder="1" applyAlignment="1">
      <alignment wrapText="1"/>
    </xf>
    <xf numFmtId="0" fontId="5" fillId="0" borderId="0" xfId="0" applyFont="1" applyAlignment="1">
      <alignment wrapText="1"/>
    </xf>
    <xf numFmtId="2" fontId="5" fillId="0" borderId="0" xfId="0" applyNumberFormat="1" applyFont="1" applyAlignment="1">
      <alignment horizontal="center"/>
    </xf>
    <xf numFmtId="0" fontId="9" fillId="4" borderId="11" xfId="0" applyFont="1" applyFill="1" applyBorder="1" applyAlignment="1">
      <alignment horizontal="center"/>
    </xf>
    <xf numFmtId="0" fontId="9" fillId="4" borderId="12" xfId="0" applyFont="1" applyFill="1" applyBorder="1" applyAlignment="1">
      <alignment horizontal="center"/>
    </xf>
    <xf numFmtId="0" fontId="9" fillId="4" borderId="11" xfId="0" applyFont="1" applyFill="1" applyBorder="1" applyAlignment="1">
      <alignment horizontal="center" wrapText="1"/>
    </xf>
    <xf numFmtId="0" fontId="9" fillId="4" borderId="12" xfId="0" applyFont="1" applyFill="1" applyBorder="1" applyAlignment="1">
      <alignment horizontal="center" wrapText="1"/>
    </xf>
    <xf numFmtId="0" fontId="5" fillId="0" borderId="17" xfId="0" applyFont="1" applyBorder="1" applyAlignment="1">
      <alignment/>
    </xf>
    <xf numFmtId="0" fontId="5" fillId="0" borderId="15" xfId="0" applyFont="1" applyFill="1" applyBorder="1" applyAlignment="1">
      <alignment/>
    </xf>
    <xf numFmtId="0" fontId="13" fillId="9" borderId="3" xfId="17" applyFont="1" applyFill="1" applyBorder="1">
      <alignment/>
      <protection/>
    </xf>
    <xf numFmtId="0" fontId="13" fillId="9" borderId="13" xfId="17" applyFont="1" applyFill="1" applyBorder="1">
      <alignment/>
      <protection/>
    </xf>
    <xf numFmtId="0" fontId="13" fillId="9" borderId="15" xfId="17" applyFont="1" applyFill="1" applyBorder="1">
      <alignment/>
      <protection/>
    </xf>
    <xf numFmtId="0" fontId="13" fillId="9" borderId="2" xfId="17" applyFont="1" applyFill="1" applyBorder="1">
      <alignment/>
      <protection/>
    </xf>
    <xf numFmtId="0" fontId="13" fillId="9" borderId="11" xfId="17" applyFont="1" applyFill="1" applyBorder="1">
      <alignment/>
      <protection/>
    </xf>
    <xf numFmtId="0" fontId="13" fillId="9" borderId="12" xfId="17" applyFont="1" applyFill="1" applyBorder="1">
      <alignment/>
      <protection/>
    </xf>
    <xf numFmtId="0" fontId="13" fillId="10" borderId="15" xfId="17" applyFont="1" applyFill="1" applyBorder="1">
      <alignment/>
      <protection/>
    </xf>
    <xf numFmtId="0" fontId="13" fillId="10" borderId="2" xfId="17" applyFont="1" applyFill="1" applyBorder="1">
      <alignment/>
      <protection/>
    </xf>
    <xf numFmtId="0" fontId="6" fillId="10" borderId="15" xfId="0" applyFont="1" applyFill="1" applyBorder="1" applyAlignment="1">
      <alignment/>
    </xf>
    <xf numFmtId="0" fontId="6" fillId="10" borderId="2" xfId="0" applyFont="1" applyFill="1" applyBorder="1" applyAlignment="1">
      <alignment/>
    </xf>
    <xf numFmtId="0" fontId="5" fillId="9" borderId="15" xfId="0" applyFont="1" applyFill="1" applyBorder="1" applyAlignment="1">
      <alignment/>
    </xf>
    <xf numFmtId="0" fontId="5" fillId="9" borderId="2" xfId="0" applyFont="1" applyFill="1" applyBorder="1" applyAlignment="1">
      <alignment/>
    </xf>
    <xf numFmtId="0" fontId="6" fillId="9" borderId="2" xfId="0" applyFont="1" applyFill="1" applyBorder="1" applyAlignment="1">
      <alignment/>
    </xf>
    <xf numFmtId="0" fontId="5" fillId="9" borderId="3" xfId="0" applyFont="1" applyFill="1" applyBorder="1" applyAlignment="1">
      <alignment/>
    </xf>
    <xf numFmtId="0" fontId="6" fillId="9" borderId="3" xfId="0" applyFont="1" applyFill="1" applyBorder="1" applyAlignment="1">
      <alignment/>
    </xf>
    <xf numFmtId="0" fontId="5" fillId="9" borderId="11" xfId="0" applyFont="1" applyFill="1" applyBorder="1" applyAlignment="1">
      <alignment/>
    </xf>
    <xf numFmtId="0" fontId="5" fillId="9" borderId="12" xfId="0" applyFont="1" applyFill="1" applyBorder="1" applyAlignment="1">
      <alignment/>
    </xf>
    <xf numFmtId="0" fontId="5" fillId="9" borderId="13" xfId="0" applyFont="1" applyFill="1" applyBorder="1" applyAlignment="1">
      <alignment/>
    </xf>
    <xf numFmtId="0" fontId="1" fillId="0" borderId="2" xfId="17" applyFont="1" applyBorder="1" applyAlignment="1">
      <alignment wrapText="1"/>
      <protection/>
    </xf>
    <xf numFmtId="0" fontId="1" fillId="0" borderId="2" xfId="17" applyFont="1" applyFill="1" applyBorder="1" applyAlignment="1">
      <alignment wrapText="1"/>
      <protection/>
    </xf>
    <xf numFmtId="0" fontId="5" fillId="0" borderId="0" xfId="0" applyFont="1" applyBorder="1" applyAlignment="1">
      <alignment wrapText="1"/>
    </xf>
    <xf numFmtId="0" fontId="0" fillId="0" borderId="0" xfId="0" applyFont="1" applyAlignment="1">
      <alignment/>
    </xf>
    <xf numFmtId="0" fontId="18" fillId="0" borderId="0" xfId="0" applyFont="1" applyAlignment="1">
      <alignment/>
    </xf>
    <xf numFmtId="49" fontId="17" fillId="3" borderId="15" xfId="17" applyNumberFormat="1" applyFont="1" applyFill="1" applyBorder="1" applyAlignment="1">
      <alignment horizontal="center" vertical="center" wrapText="1"/>
      <protection/>
    </xf>
    <xf numFmtId="0" fontId="6" fillId="9" borderId="11" xfId="0" applyFont="1" applyFill="1" applyBorder="1" applyAlignment="1">
      <alignment/>
    </xf>
    <xf numFmtId="0" fontId="6" fillId="9" borderId="12" xfId="0" applyFont="1" applyFill="1" applyBorder="1" applyAlignment="1">
      <alignment/>
    </xf>
    <xf numFmtId="0" fontId="6" fillId="9" borderId="13" xfId="0" applyFont="1" applyFill="1" applyBorder="1" applyAlignment="1">
      <alignment/>
    </xf>
    <xf numFmtId="0" fontId="5" fillId="10" borderId="15" xfId="0" applyFont="1" applyFill="1" applyBorder="1" applyAlignment="1">
      <alignment/>
    </xf>
    <xf numFmtId="0" fontId="5" fillId="10" borderId="2" xfId="0" applyFont="1" applyFill="1" applyBorder="1" applyAlignment="1">
      <alignment/>
    </xf>
    <xf numFmtId="0" fontId="10" fillId="7" borderId="9" xfId="0" applyFont="1" applyFill="1" applyBorder="1" applyAlignment="1">
      <alignment horizontal="center" vertical="center"/>
    </xf>
    <xf numFmtId="0" fontId="10" fillId="7" borderId="8" xfId="0" applyFont="1" applyFill="1" applyBorder="1" applyAlignment="1">
      <alignment horizontal="center" vertical="center"/>
    </xf>
    <xf numFmtId="0" fontId="5" fillId="0" borderId="16" xfId="0" applyFont="1" applyBorder="1" applyAlignment="1">
      <alignment wrapText="1"/>
    </xf>
    <xf numFmtId="0" fontId="17" fillId="0" borderId="0" xfId="17" applyFont="1" applyAlignment="1">
      <alignment wrapText="1"/>
      <protection/>
    </xf>
    <xf numFmtId="0" fontId="19" fillId="0" borderId="2" xfId="17" applyFont="1" applyFill="1" applyBorder="1" applyAlignment="1">
      <alignment wrapText="1"/>
      <protection/>
    </xf>
    <xf numFmtId="0" fontId="1" fillId="6" borderId="2" xfId="17" applyFont="1" applyFill="1" applyBorder="1">
      <alignment/>
      <protection/>
    </xf>
    <xf numFmtId="0" fontId="1" fillId="0" borderId="12" xfId="17" applyFont="1" applyFill="1" applyBorder="1">
      <alignment/>
      <protection/>
    </xf>
    <xf numFmtId="0" fontId="1" fillId="0" borderId="0" xfId="17" applyFont="1">
      <alignment/>
      <protection/>
    </xf>
    <xf numFmtId="0" fontId="1" fillId="0" borderId="16" xfId="17" applyFont="1" applyFill="1" applyBorder="1" applyAlignment="1">
      <alignment wrapText="1"/>
      <protection/>
    </xf>
    <xf numFmtId="0" fontId="1" fillId="0" borderId="16" xfId="17" applyFont="1" applyFill="1" applyBorder="1">
      <alignment/>
      <protection/>
    </xf>
    <xf numFmtId="0" fontId="1" fillId="6" borderId="16" xfId="17" applyFont="1" applyFill="1" applyBorder="1">
      <alignment/>
      <protection/>
    </xf>
    <xf numFmtId="0" fontId="1" fillId="0" borderId="18" xfId="17" applyFont="1" applyFill="1" applyBorder="1">
      <alignment/>
      <protection/>
    </xf>
    <xf numFmtId="0" fontId="19" fillId="0" borderId="14" xfId="17" applyFont="1" applyFill="1" applyBorder="1" applyAlignment="1">
      <alignment wrapText="1"/>
      <protection/>
    </xf>
    <xf numFmtId="2" fontId="1" fillId="0" borderId="0" xfId="17" applyNumberFormat="1" applyFont="1">
      <alignment/>
      <protection/>
    </xf>
    <xf numFmtId="0" fontId="1" fillId="0" borderId="19" xfId="17" applyFont="1" applyFill="1" applyBorder="1">
      <alignment/>
      <protection/>
    </xf>
    <xf numFmtId="0" fontId="1" fillId="0" borderId="3" xfId="17" applyFont="1" applyFill="1" applyBorder="1">
      <alignment/>
      <protection/>
    </xf>
    <xf numFmtId="0" fontId="19" fillId="0" borderId="17" xfId="17" applyFont="1" applyFill="1" applyBorder="1" applyAlignment="1">
      <alignment wrapText="1"/>
      <protection/>
    </xf>
    <xf numFmtId="0" fontId="19" fillId="0" borderId="0" xfId="17" applyFont="1" applyAlignment="1">
      <alignment wrapText="1"/>
      <protection/>
    </xf>
    <xf numFmtId="0" fontId="1" fillId="0" borderId="0" xfId="17" applyFont="1" applyAlignment="1">
      <alignment wrapText="1"/>
      <protection/>
    </xf>
    <xf numFmtId="0" fontId="1" fillId="0" borderId="0" xfId="17" applyFont="1" applyFill="1">
      <alignment/>
      <protection/>
    </xf>
    <xf numFmtId="0" fontId="5" fillId="6" borderId="16" xfId="0" applyFont="1" applyFill="1" applyBorder="1" applyAlignment="1">
      <alignment/>
    </xf>
    <xf numFmtId="0" fontId="1" fillId="0" borderId="20" xfId="17" applyFont="1" applyFill="1" applyBorder="1">
      <alignment/>
      <protection/>
    </xf>
    <xf numFmtId="0" fontId="19" fillId="0" borderId="16" xfId="17" applyFont="1" applyFill="1" applyBorder="1" applyAlignment="1">
      <alignment wrapText="1"/>
      <protection/>
    </xf>
    <xf numFmtId="0" fontId="1" fillId="0" borderId="21" xfId="17" applyFont="1" applyFill="1" applyBorder="1">
      <alignment/>
      <protection/>
    </xf>
    <xf numFmtId="0" fontId="1" fillId="0" borderId="15" xfId="17" applyFont="1" applyFill="1" applyBorder="1">
      <alignment/>
      <protection/>
    </xf>
    <xf numFmtId="0" fontId="19" fillId="0" borderId="15" xfId="17" applyFont="1" applyFill="1" applyBorder="1" applyAlignment="1">
      <alignment wrapText="1"/>
      <protection/>
    </xf>
    <xf numFmtId="0" fontId="1" fillId="0" borderId="15" xfId="17" applyFont="1" applyFill="1" applyBorder="1" applyAlignment="1">
      <alignment wrapText="1"/>
      <protection/>
    </xf>
    <xf numFmtId="0" fontId="1" fillId="6" borderId="15" xfId="17" applyFont="1" applyFill="1" applyBorder="1">
      <alignment/>
      <protection/>
    </xf>
    <xf numFmtId="0" fontId="1" fillId="0" borderId="11" xfId="17" applyFont="1" applyFill="1" applyBorder="1">
      <alignment/>
      <protection/>
    </xf>
    <xf numFmtId="2" fontId="1" fillId="4" borderId="8" xfId="17" applyNumberFormat="1" applyFont="1" applyFill="1" applyBorder="1">
      <alignment/>
      <protection/>
    </xf>
    <xf numFmtId="2" fontId="1" fillId="4" borderId="10" xfId="17" applyNumberFormat="1" applyFont="1" applyFill="1" applyBorder="1">
      <alignment/>
      <protection/>
    </xf>
    <xf numFmtId="2" fontId="1" fillId="4" borderId="22" xfId="17" applyNumberFormat="1" applyFont="1" applyFill="1" applyBorder="1">
      <alignment/>
      <protection/>
    </xf>
    <xf numFmtId="2" fontId="1" fillId="4" borderId="9" xfId="17" applyNumberFormat="1" applyFont="1" applyFill="1" applyBorder="1">
      <alignment/>
      <protection/>
    </xf>
    <xf numFmtId="2" fontId="13" fillId="11" borderId="6" xfId="17" applyNumberFormat="1" applyFont="1" applyFill="1" applyBorder="1">
      <alignment/>
      <protection/>
    </xf>
    <xf numFmtId="0" fontId="5" fillId="0" borderId="1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4" xfId="0" applyFont="1" applyBorder="1" applyAlignment="1">
      <alignment wrapText="1"/>
    </xf>
    <xf numFmtId="0" fontId="5" fillId="0" borderId="17" xfId="0" applyFont="1" applyBorder="1" applyAlignment="1">
      <alignment wrapText="1"/>
    </xf>
    <xf numFmtId="0" fontId="18" fillId="0" borderId="23" xfId="0" applyFont="1" applyBorder="1" applyAlignment="1">
      <alignment horizontal="center"/>
    </xf>
    <xf numFmtId="2" fontId="6" fillId="11" borderId="6" xfId="0" applyNumberFormat="1" applyFont="1" applyFill="1" applyBorder="1" applyAlignment="1">
      <alignment horizontal="center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 wrapText="1"/>
    </xf>
    <xf numFmtId="49" fontId="17" fillId="8" borderId="24" xfId="17" applyNumberFormat="1" applyFont="1" applyFill="1" applyBorder="1" applyAlignment="1">
      <alignment horizontal="center" vertical="center" wrapText="1"/>
      <protection/>
    </xf>
    <xf numFmtId="0" fontId="5" fillId="0" borderId="25" xfId="0" applyFont="1" applyBorder="1" applyAlignment="1">
      <alignment/>
    </xf>
    <xf numFmtId="0" fontId="5" fillId="0" borderId="24" xfId="0" applyFont="1" applyBorder="1" applyAlignment="1">
      <alignment/>
    </xf>
    <xf numFmtId="0" fontId="18" fillId="0" borderId="26" xfId="0" applyFont="1" applyBorder="1" applyAlignment="1">
      <alignment horizontal="center"/>
    </xf>
    <xf numFmtId="2" fontId="17" fillId="8" borderId="9" xfId="0" applyNumberFormat="1" applyFont="1" applyFill="1" applyBorder="1" applyAlignment="1">
      <alignment horizontal="center" vertical="center" wrapText="1"/>
    </xf>
    <xf numFmtId="2" fontId="5" fillId="4" borderId="8" xfId="0" applyNumberFormat="1" applyFont="1" applyFill="1" applyBorder="1" applyAlignment="1">
      <alignment horizontal="center"/>
    </xf>
    <xf numFmtId="2" fontId="5" fillId="4" borderId="22" xfId="0" applyNumberFormat="1" applyFont="1" applyFill="1" applyBorder="1" applyAlignment="1">
      <alignment horizontal="center"/>
    </xf>
    <xf numFmtId="2" fontId="5" fillId="4" borderId="9" xfId="0" applyNumberFormat="1" applyFont="1" applyFill="1" applyBorder="1" applyAlignment="1">
      <alignment horizontal="center"/>
    </xf>
    <xf numFmtId="2" fontId="5" fillId="4" borderId="10" xfId="0" applyNumberFormat="1" applyFont="1" applyFill="1" applyBorder="1" applyAlignment="1">
      <alignment horizontal="center"/>
    </xf>
    <xf numFmtId="49" fontId="17" fillId="8" borderId="15" xfId="0" applyNumberFormat="1" applyFont="1" applyFill="1" applyBorder="1" applyAlignment="1">
      <alignment horizontal="center" vertical="center" wrapText="1"/>
    </xf>
    <xf numFmtId="49" fontId="17" fillId="3" borderId="15" xfId="0" applyNumberFormat="1" applyFont="1" applyFill="1" applyBorder="1" applyAlignment="1">
      <alignment horizontal="center" vertical="center" wrapText="1"/>
    </xf>
    <xf numFmtId="0" fontId="17" fillId="8" borderId="15" xfId="20" applyNumberFormat="1" applyFont="1" applyFill="1" applyBorder="1" applyAlignment="1">
      <alignment horizontal="center" vertical="center" wrapText="1"/>
      <protection/>
    </xf>
    <xf numFmtId="3" fontId="17" fillId="8" borderId="15" xfId="20" applyNumberFormat="1" applyFont="1" applyFill="1" applyBorder="1" applyAlignment="1">
      <alignment horizontal="center" vertical="center" wrapText="1"/>
      <protection/>
    </xf>
    <xf numFmtId="49" fontId="17" fillId="8" borderId="21" xfId="17" applyNumberFormat="1" applyFont="1" applyFill="1" applyBorder="1" applyAlignment="1">
      <alignment horizontal="center" vertical="center" wrapText="1"/>
      <protection/>
    </xf>
    <xf numFmtId="0" fontId="17" fillId="8" borderId="21" xfId="17" applyFont="1" applyFill="1" applyBorder="1" applyAlignment="1">
      <alignment horizontal="center" vertical="center" wrapText="1"/>
      <protection/>
    </xf>
    <xf numFmtId="0" fontId="17" fillId="8" borderId="15" xfId="17" applyFont="1" applyFill="1" applyBorder="1" applyAlignment="1">
      <alignment horizontal="center" vertical="center" wrapText="1"/>
      <protection/>
    </xf>
    <xf numFmtId="0" fontId="17" fillId="3" borderId="15" xfId="17" applyFont="1" applyFill="1" applyBorder="1" applyAlignment="1">
      <alignment horizontal="center" vertical="center" wrapText="1"/>
      <protection/>
    </xf>
    <xf numFmtId="0" fontId="17" fillId="8" borderId="11" xfId="17" applyFont="1" applyFill="1" applyBorder="1" applyAlignment="1">
      <alignment horizontal="center" vertical="center" wrapText="1"/>
      <protection/>
    </xf>
    <xf numFmtId="2" fontId="17" fillId="8" borderId="9" xfId="17" applyNumberFormat="1" applyFont="1" applyFill="1" applyBorder="1" applyAlignment="1">
      <alignment horizontal="center" vertical="center" wrapText="1"/>
      <protection/>
    </xf>
    <xf numFmtId="0" fontId="5" fillId="6" borderId="27" xfId="0" applyFont="1" applyFill="1" applyBorder="1" applyAlignment="1">
      <alignment/>
    </xf>
    <xf numFmtId="0" fontId="17" fillId="8" borderId="21" xfId="20" applyNumberFormat="1" applyFont="1" applyFill="1" applyBorder="1" applyAlignment="1">
      <alignment horizontal="center" vertical="center" wrapText="1"/>
      <protection/>
    </xf>
    <xf numFmtId="3" fontId="17" fillId="8" borderId="24" xfId="20" applyNumberFormat="1" applyFont="1" applyFill="1" applyBorder="1" applyAlignment="1">
      <alignment horizontal="center" vertical="center" wrapText="1"/>
      <protection/>
    </xf>
    <xf numFmtId="2" fontId="17" fillId="8" borderId="9" xfId="0" applyNumberFormat="1" applyFont="1" applyFill="1" applyBorder="1" applyAlignment="1">
      <alignment horizontal="center"/>
    </xf>
    <xf numFmtId="2" fontId="5" fillId="11" borderId="6" xfId="0" applyNumberFormat="1" applyFont="1" applyFill="1" applyBorder="1" applyAlignment="1">
      <alignment horizontal="center"/>
    </xf>
    <xf numFmtId="0" fontId="1" fillId="0" borderId="16" xfId="17" applyFont="1" applyBorder="1">
      <alignment/>
      <protection/>
    </xf>
    <xf numFmtId="0" fontId="1" fillId="0" borderId="28" xfId="17" applyFont="1" applyBorder="1">
      <alignment/>
      <protection/>
    </xf>
    <xf numFmtId="0" fontId="1" fillId="0" borderId="27" xfId="17" applyFont="1" applyBorder="1">
      <alignment/>
      <protection/>
    </xf>
    <xf numFmtId="0" fontId="1" fillId="0" borderId="27" xfId="17" applyFont="1" applyBorder="1" applyAlignment="1">
      <alignment wrapText="1"/>
      <protection/>
    </xf>
    <xf numFmtId="0" fontId="1" fillId="6" borderId="27" xfId="17" applyFont="1" applyFill="1" applyBorder="1">
      <alignment/>
      <protection/>
    </xf>
    <xf numFmtId="0" fontId="5" fillId="0" borderId="27" xfId="0" applyFont="1" applyBorder="1" applyAlignment="1">
      <alignment/>
    </xf>
    <xf numFmtId="0" fontId="5" fillId="0" borderId="29" xfId="0" applyFont="1" applyBorder="1" applyAlignment="1">
      <alignment/>
    </xf>
    <xf numFmtId="2" fontId="5" fillId="4" borderId="30" xfId="0" applyNumberFormat="1" applyFont="1" applyFill="1" applyBorder="1" applyAlignment="1">
      <alignment horizontal="center"/>
    </xf>
    <xf numFmtId="0" fontId="1" fillId="0" borderId="19" xfId="17" applyFont="1" applyBorder="1">
      <alignment/>
      <protection/>
    </xf>
    <xf numFmtId="0" fontId="1" fillId="0" borderId="3" xfId="17" applyFont="1" applyBorder="1">
      <alignment/>
      <protection/>
    </xf>
    <xf numFmtId="0" fontId="1" fillId="0" borderId="3" xfId="17" applyFont="1" applyBorder="1" applyAlignment="1">
      <alignment wrapText="1"/>
      <protection/>
    </xf>
    <xf numFmtId="0" fontId="1" fillId="6" borderId="3" xfId="17" applyFont="1" applyFill="1" applyBorder="1">
      <alignment/>
      <protection/>
    </xf>
    <xf numFmtId="0" fontId="18" fillId="0" borderId="2" xfId="0" applyFont="1" applyBorder="1" applyAlignment="1">
      <alignment/>
    </xf>
    <xf numFmtId="2" fontId="18" fillId="0" borderId="0" xfId="0" applyNumberFormat="1" applyFont="1" applyAlignment="1">
      <alignment/>
    </xf>
    <xf numFmtId="0" fontId="18" fillId="0" borderId="2" xfId="0" applyFont="1" applyFill="1" applyBorder="1" applyAlignment="1">
      <alignment/>
    </xf>
    <xf numFmtId="0" fontId="18" fillId="0" borderId="3" xfId="0" applyFont="1" applyBorder="1" applyAlignment="1">
      <alignment/>
    </xf>
    <xf numFmtId="0" fontId="17" fillId="8" borderId="21" xfId="0" applyFont="1" applyFill="1" applyBorder="1" applyAlignment="1">
      <alignment horizontal="center" wrapText="1"/>
    </xf>
    <xf numFmtId="0" fontId="17" fillId="8" borderId="15" xfId="0" applyFont="1" applyFill="1" applyBorder="1" applyAlignment="1">
      <alignment horizontal="center" wrapText="1"/>
    </xf>
    <xf numFmtId="2" fontId="17" fillId="8" borderId="11" xfId="0" applyNumberFormat="1" applyFont="1" applyFill="1" applyBorder="1" applyAlignment="1">
      <alignment horizontal="center" wrapText="1"/>
    </xf>
    <xf numFmtId="0" fontId="18" fillId="0" borderId="2" xfId="0" applyFont="1" applyFill="1" applyBorder="1" applyAlignment="1">
      <alignment wrapText="1"/>
    </xf>
    <xf numFmtId="0" fontId="18" fillId="0" borderId="31" xfId="0" applyFont="1" applyFill="1" applyBorder="1" applyAlignment="1">
      <alignment/>
    </xf>
    <xf numFmtId="0" fontId="18" fillId="0" borderId="32" xfId="0" applyFont="1" applyFill="1" applyBorder="1" applyAlignment="1">
      <alignment/>
    </xf>
    <xf numFmtId="0" fontId="17" fillId="0" borderId="24" xfId="0" applyFont="1" applyFill="1" applyBorder="1" applyAlignment="1">
      <alignment/>
    </xf>
    <xf numFmtId="0" fontId="17" fillId="0" borderId="31" xfId="0" applyFont="1" applyFill="1" applyBorder="1" applyAlignment="1">
      <alignment/>
    </xf>
    <xf numFmtId="0" fontId="17" fillId="12" borderId="15" xfId="0" applyFont="1" applyFill="1" applyBorder="1" applyAlignment="1">
      <alignment/>
    </xf>
    <xf numFmtId="0" fontId="1" fillId="12" borderId="21" xfId="17" applyFont="1" applyFill="1" applyBorder="1" applyAlignment="1">
      <alignment horizontal="center"/>
      <protection/>
    </xf>
    <xf numFmtId="0" fontId="1" fillId="12" borderId="1" xfId="17" applyFont="1" applyFill="1" applyBorder="1" applyAlignment="1">
      <alignment horizontal="center"/>
      <protection/>
    </xf>
    <xf numFmtId="0" fontId="5" fillId="12" borderId="21" xfId="0" applyFont="1" applyFill="1" applyBorder="1" applyAlignment="1">
      <alignment horizontal="center"/>
    </xf>
    <xf numFmtId="0" fontId="5" fillId="12" borderId="1" xfId="0" applyFont="1" applyFill="1" applyBorder="1" applyAlignment="1">
      <alignment horizontal="center"/>
    </xf>
    <xf numFmtId="0" fontId="1" fillId="12" borderId="21" xfId="17" applyFont="1" applyFill="1" applyBorder="1" applyAlignment="1">
      <alignment horizontal="center" wrapText="1"/>
      <protection/>
    </xf>
    <xf numFmtId="0" fontId="1" fillId="12" borderId="1" xfId="17" applyFont="1" applyFill="1" applyBorder="1" applyAlignment="1">
      <alignment horizontal="center" wrapText="1"/>
      <protection/>
    </xf>
    <xf numFmtId="0" fontId="17" fillId="3" borderId="15" xfId="0" applyFont="1" applyFill="1" applyBorder="1" applyAlignment="1">
      <alignment horizontal="center" wrapText="1"/>
    </xf>
    <xf numFmtId="2" fontId="18" fillId="0" borderId="0" xfId="0" applyNumberFormat="1" applyFont="1" applyAlignment="1">
      <alignment horizontal="center"/>
    </xf>
    <xf numFmtId="2" fontId="18" fillId="4" borderId="12" xfId="0" applyNumberFormat="1" applyFont="1" applyFill="1" applyBorder="1" applyAlignment="1">
      <alignment horizontal="center"/>
    </xf>
    <xf numFmtId="2" fontId="18" fillId="4" borderId="13" xfId="0" applyNumberFormat="1" applyFont="1" applyFill="1" applyBorder="1" applyAlignment="1">
      <alignment horizontal="center"/>
    </xf>
    <xf numFmtId="164" fontId="5" fillId="9" borderId="3" xfId="0" applyNumberFormat="1" applyFont="1" applyFill="1" applyBorder="1" applyAlignment="1">
      <alignment/>
    </xf>
    <xf numFmtId="0" fontId="5" fillId="9" borderId="17" xfId="0" applyFont="1" applyFill="1" applyBorder="1" applyAlignment="1">
      <alignment/>
    </xf>
    <xf numFmtId="0" fontId="5" fillId="10" borderId="14" xfId="0" applyFont="1" applyFill="1" applyBorder="1" applyAlignment="1">
      <alignment/>
    </xf>
    <xf numFmtId="0" fontId="18" fillId="6" borderId="2" xfId="0" applyFont="1" applyFill="1" applyBorder="1" applyAlignment="1">
      <alignment/>
    </xf>
    <xf numFmtId="0" fontId="18" fillId="6" borderId="3" xfId="0" applyFont="1" applyFill="1" applyBorder="1" applyAlignment="1">
      <alignment/>
    </xf>
    <xf numFmtId="0" fontId="18" fillId="6" borderId="2" xfId="0" applyFont="1" applyFill="1" applyBorder="1" applyAlignment="1">
      <alignment wrapText="1"/>
    </xf>
    <xf numFmtId="0" fontId="18" fillId="0" borderId="1" xfId="0" applyFont="1" applyBorder="1" applyAlignment="1">
      <alignment wrapText="1"/>
    </xf>
    <xf numFmtId="0" fontId="18" fillId="0" borderId="19" xfId="0" applyFont="1" applyBorder="1" applyAlignment="1">
      <alignment wrapText="1"/>
    </xf>
    <xf numFmtId="0" fontId="18" fillId="0" borderId="33" xfId="0" applyFont="1" applyFill="1" applyBorder="1" applyAlignment="1">
      <alignment wrapText="1"/>
    </xf>
    <xf numFmtId="0" fontId="18" fillId="0" borderId="0" xfId="0" applyFont="1" applyAlignment="1">
      <alignment wrapText="1"/>
    </xf>
    <xf numFmtId="0" fontId="13" fillId="12" borderId="19" xfId="17" applyFont="1" applyFill="1" applyBorder="1" applyAlignment="1">
      <alignment horizontal="center"/>
      <protection/>
    </xf>
    <xf numFmtId="0" fontId="6" fillId="12" borderId="19" xfId="0" applyFont="1" applyFill="1" applyBorder="1" applyAlignment="1">
      <alignment horizontal="center"/>
    </xf>
    <xf numFmtId="0" fontId="13" fillId="12" borderId="19" xfId="17" applyFont="1" applyFill="1" applyBorder="1" applyAlignment="1">
      <alignment horizontal="center" wrapText="1"/>
      <protection/>
    </xf>
    <xf numFmtId="0" fontId="18" fillId="0" borderId="28" xfId="0" applyFont="1" applyBorder="1" applyAlignment="1">
      <alignment wrapText="1"/>
    </xf>
    <xf numFmtId="0" fontId="18" fillId="0" borderId="27" xfId="0" applyFont="1" applyBorder="1" applyAlignment="1">
      <alignment/>
    </xf>
    <xf numFmtId="0" fontId="18" fillId="6" borderId="27" xfId="0" applyFont="1" applyFill="1" applyBorder="1" applyAlignment="1">
      <alignment/>
    </xf>
    <xf numFmtId="2" fontId="18" fillId="4" borderId="34" xfId="0" applyNumberFormat="1" applyFont="1" applyFill="1" applyBorder="1" applyAlignment="1">
      <alignment horizontal="center"/>
    </xf>
    <xf numFmtId="0" fontId="18" fillId="0" borderId="26" xfId="0" applyFont="1" applyFill="1" applyBorder="1" applyAlignment="1">
      <alignment/>
    </xf>
    <xf numFmtId="0" fontId="17" fillId="0" borderId="35" xfId="0" applyFont="1" applyFill="1" applyBorder="1" applyAlignment="1">
      <alignment/>
    </xf>
    <xf numFmtId="0" fontId="5" fillId="0" borderId="36" xfId="0" applyFont="1" applyFill="1" applyBorder="1" applyAlignment="1">
      <alignment/>
    </xf>
    <xf numFmtId="0" fontId="5" fillId="0" borderId="37" xfId="0" applyFont="1" applyFill="1" applyBorder="1" applyAlignment="1">
      <alignment/>
    </xf>
    <xf numFmtId="0" fontId="9" fillId="6" borderId="0" xfId="0" applyFont="1" applyFill="1" applyAlignment="1">
      <alignment horizontal="center"/>
    </xf>
    <xf numFmtId="166" fontId="10" fillId="3" borderId="0" xfId="0" applyNumberFormat="1" applyFont="1" applyFill="1" applyAlignment="1">
      <alignment horizontal="center"/>
    </xf>
    <xf numFmtId="0" fontId="3" fillId="0" borderId="0" xfId="0" applyFont="1" applyAlignment="1">
      <alignment/>
    </xf>
    <xf numFmtId="0" fontId="9" fillId="0" borderId="38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9" fillId="0" borderId="38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44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10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9" fillId="0" borderId="33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3" fillId="0" borderId="19" xfId="0" applyFont="1" applyBorder="1" applyAlignment="1">
      <alignment horizontal="left" wrapText="1"/>
    </xf>
    <xf numFmtId="0" fontId="0" fillId="0" borderId="3" xfId="0" applyBorder="1" applyAlignment="1">
      <alignment wrapText="1"/>
    </xf>
    <xf numFmtId="0" fontId="3" fillId="0" borderId="21" xfId="0" applyFont="1" applyBorder="1" applyAlignment="1">
      <alignment horizontal="left" wrapText="1"/>
    </xf>
    <xf numFmtId="0" fontId="0" fillId="0" borderId="15" xfId="0" applyBorder="1" applyAlignment="1">
      <alignment wrapText="1"/>
    </xf>
    <xf numFmtId="0" fontId="3" fillId="0" borderId="1" xfId="0" applyFont="1" applyBorder="1" applyAlignment="1">
      <alignment horizontal="left" wrapText="1"/>
    </xf>
    <xf numFmtId="0" fontId="0" fillId="0" borderId="2" xfId="0" applyBorder="1" applyAlignment="1">
      <alignment wrapText="1"/>
    </xf>
    <xf numFmtId="0" fontId="8" fillId="0" borderId="41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0" fillId="0" borderId="11" xfId="0" applyBorder="1" applyAlignment="1">
      <alignment/>
    </xf>
    <xf numFmtId="1" fontId="8" fillId="0" borderId="2" xfId="0" applyNumberFormat="1" applyFont="1" applyBorder="1" applyAlignment="1">
      <alignment horizontal="center"/>
    </xf>
    <xf numFmtId="1" fontId="0" fillId="0" borderId="12" xfId="0" applyNumberFormat="1" applyBorder="1" applyAlignment="1">
      <alignment/>
    </xf>
    <xf numFmtId="1" fontId="8" fillId="0" borderId="3" xfId="0" applyNumberFormat="1" applyFont="1" applyBorder="1" applyAlignment="1">
      <alignment horizontal="center"/>
    </xf>
    <xf numFmtId="1" fontId="0" fillId="0" borderId="13" xfId="0" applyNumberFormat="1" applyBorder="1" applyAlignment="1">
      <alignment/>
    </xf>
    <xf numFmtId="0" fontId="0" fillId="0" borderId="0" xfId="0" applyBorder="1" applyAlignment="1">
      <alignment/>
    </xf>
    <xf numFmtId="0" fontId="10" fillId="0" borderId="21" xfId="0" applyFont="1" applyBorder="1" applyAlignment="1">
      <alignment/>
    </xf>
    <xf numFmtId="0" fontId="10" fillId="0" borderId="15" xfId="0" applyFont="1" applyBorder="1" applyAlignment="1">
      <alignment/>
    </xf>
    <xf numFmtId="0" fontId="8" fillId="7" borderId="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10" fillId="0" borderId="19" xfId="0" applyFont="1" applyBorder="1" applyAlignment="1">
      <alignment/>
    </xf>
    <xf numFmtId="0" fontId="10" fillId="0" borderId="3" xfId="0" applyFont="1" applyBorder="1" applyAlignment="1">
      <alignment/>
    </xf>
    <xf numFmtId="0" fontId="11" fillId="0" borderId="46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/>
    </xf>
    <xf numFmtId="0" fontId="3" fillId="0" borderId="7" xfId="0" applyFont="1" applyFill="1" applyBorder="1" applyAlignment="1">
      <alignment horizontal="center" vertical="center" wrapText="1"/>
    </xf>
    <xf numFmtId="0" fontId="0" fillId="0" borderId="49" xfId="0" applyBorder="1" applyAlignment="1">
      <alignment wrapText="1"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3" fillId="0" borderId="46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5" fillId="12" borderId="38" xfId="0" applyFont="1" applyFill="1" applyBorder="1" applyAlignment="1">
      <alignment horizontal="center"/>
    </xf>
    <xf numFmtId="0" fontId="20" fillId="12" borderId="39" xfId="0" applyFont="1" applyFill="1" applyBorder="1" applyAlignment="1">
      <alignment horizontal="center"/>
    </xf>
    <xf numFmtId="0" fontId="6" fillId="12" borderId="40" xfId="0" applyFont="1" applyFill="1" applyBorder="1" applyAlignment="1">
      <alignment horizontal="center"/>
    </xf>
    <xf numFmtId="0" fontId="21" fillId="12" borderId="41" xfId="0" applyFont="1" applyFill="1" applyBorder="1" applyAlignment="1">
      <alignment horizontal="center"/>
    </xf>
  </cellXfs>
  <cellStyles count="10">
    <cellStyle name="Normal" xfId="0"/>
    <cellStyle name="Hyperlink" xfId="15"/>
    <cellStyle name="Followed Hyperlink" xfId="16"/>
    <cellStyle name="Excel Built-in Normal" xfId="17"/>
    <cellStyle name="Comma" xfId="18"/>
    <cellStyle name="Comma [0]" xfId="19"/>
    <cellStyle name="Normale_medie 5 maggio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19"/>
  <sheetViews>
    <sheetView tabSelected="1" zoomScale="75" zoomScaleNormal="75" workbookViewId="0" topLeftCell="A1">
      <selection activeCell="T24" sqref="T24"/>
    </sheetView>
  </sheetViews>
  <sheetFormatPr defaultColWidth="9.140625" defaultRowHeight="12.75"/>
  <cols>
    <col min="1" max="1" width="15.57421875" style="0" customWidth="1"/>
    <col min="2" max="2" width="5.7109375" style="0" customWidth="1"/>
    <col min="3" max="3" width="4.28125" style="0" customWidth="1"/>
    <col min="4" max="4" width="9.7109375" style="0" customWidth="1"/>
    <col min="5" max="6" width="5.57421875" style="0" customWidth="1"/>
    <col min="7" max="7" width="9.140625" style="29" customWidth="1"/>
    <col min="8" max="9" width="5.57421875" style="0" customWidth="1"/>
    <col min="10" max="10" width="9.7109375" style="29" customWidth="1"/>
    <col min="11" max="12" width="5.57421875" style="0" customWidth="1"/>
    <col min="13" max="13" width="9.421875" style="29" customWidth="1"/>
    <col min="14" max="15" width="5.57421875" style="0" customWidth="1"/>
    <col min="16" max="16" width="11.28125" style="0" customWidth="1"/>
    <col min="17" max="18" width="5.57421875" style="0" customWidth="1"/>
    <col min="19" max="19" width="9.421875" style="0" customWidth="1"/>
    <col min="20" max="21" width="11.7109375" style="0" customWidth="1"/>
  </cols>
  <sheetData>
    <row r="2" spans="1:21" ht="39" customHeight="1" thickBot="1">
      <c r="A2" s="275" t="s">
        <v>410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6"/>
      <c r="O2" s="276"/>
      <c r="P2" s="276"/>
      <c r="Q2" s="276"/>
      <c r="R2" s="276"/>
      <c r="S2" s="276"/>
      <c r="T2" s="276"/>
      <c r="U2" s="276"/>
    </row>
    <row r="3" spans="1:21" ht="21" thickBot="1">
      <c r="A3" s="12"/>
      <c r="B3" s="268" t="s">
        <v>65</v>
      </c>
      <c r="C3" s="269"/>
      <c r="D3" s="269"/>
      <c r="E3" s="269"/>
      <c r="F3" s="269"/>
      <c r="G3" s="270"/>
      <c r="H3" s="268" t="s">
        <v>162</v>
      </c>
      <c r="I3" s="269"/>
      <c r="J3" s="269"/>
      <c r="K3" s="269"/>
      <c r="L3" s="269"/>
      <c r="M3" s="270"/>
      <c r="N3" s="268" t="s">
        <v>313</v>
      </c>
      <c r="O3" s="269"/>
      <c r="P3" s="269"/>
      <c r="Q3" s="269"/>
      <c r="R3" s="269"/>
      <c r="S3" s="269"/>
      <c r="T3" s="279"/>
      <c r="U3" s="280"/>
    </row>
    <row r="4" spans="1:21" ht="16.5" customHeight="1" thickBot="1">
      <c r="A4" s="12"/>
      <c r="B4" s="271" t="s">
        <v>372</v>
      </c>
      <c r="C4" s="272"/>
      <c r="D4" s="272"/>
      <c r="E4" s="273"/>
      <c r="F4" s="273"/>
      <c r="G4" s="274"/>
      <c r="H4" s="271" t="s">
        <v>372</v>
      </c>
      <c r="I4" s="272"/>
      <c r="J4" s="272"/>
      <c r="K4" s="273"/>
      <c r="L4" s="273"/>
      <c r="M4" s="274"/>
      <c r="N4" s="228" t="s">
        <v>370</v>
      </c>
      <c r="O4" s="229"/>
      <c r="P4" s="229"/>
      <c r="Q4" s="230"/>
      <c r="R4" s="230"/>
      <c r="S4" s="231"/>
      <c r="T4" s="277" t="s">
        <v>56</v>
      </c>
      <c r="U4" s="277" t="s">
        <v>338</v>
      </c>
    </row>
    <row r="5" spans="1:21" ht="84.75" customHeight="1" thickBot="1">
      <c r="A5" s="13"/>
      <c r="B5" s="281" t="s">
        <v>373</v>
      </c>
      <c r="C5" s="282"/>
      <c r="D5" s="14" t="s">
        <v>371</v>
      </c>
      <c r="E5" s="236" t="s">
        <v>391</v>
      </c>
      <c r="F5" s="237"/>
      <c r="G5" s="25" t="s">
        <v>392</v>
      </c>
      <c r="H5" s="236" t="s">
        <v>373</v>
      </c>
      <c r="I5" s="237"/>
      <c r="J5" s="25" t="s">
        <v>371</v>
      </c>
      <c r="K5" s="236" t="s">
        <v>391</v>
      </c>
      <c r="L5" s="237"/>
      <c r="M5" s="25" t="s">
        <v>392</v>
      </c>
      <c r="N5" s="236" t="s">
        <v>373</v>
      </c>
      <c r="O5" s="237"/>
      <c r="P5" s="15" t="s">
        <v>371</v>
      </c>
      <c r="Q5" s="236" t="s">
        <v>391</v>
      </c>
      <c r="R5" s="237"/>
      <c r="S5" s="25" t="s">
        <v>392</v>
      </c>
      <c r="T5" s="278"/>
      <c r="U5" s="278"/>
    </row>
    <row r="6" spans="1:21" ht="15.75">
      <c r="A6" s="97" t="s">
        <v>52</v>
      </c>
      <c r="B6" s="244">
        <v>161</v>
      </c>
      <c r="C6" s="246"/>
      <c r="D6" s="62">
        <v>46</v>
      </c>
      <c r="E6" s="244">
        <f>INFANZIA!E89+INFANZIA!F89+INFANZIA!G89</f>
        <v>190</v>
      </c>
      <c r="F6" s="245"/>
      <c r="G6" s="26">
        <f>INFANZIA!I89+INFANZIA!J89+INFANZIA!K89</f>
        <v>52</v>
      </c>
      <c r="H6" s="244">
        <v>35</v>
      </c>
      <c r="I6" s="245"/>
      <c r="J6" s="64">
        <v>7</v>
      </c>
      <c r="K6" s="244">
        <f>INFANZIA!E90+INFANZIA!F90+INFANZIA!G90</f>
        <v>43</v>
      </c>
      <c r="L6" s="245"/>
      <c r="M6" s="31">
        <f>INFANZIA!I90+INFANZIA!J90+INFANZIA!K90</f>
        <v>15</v>
      </c>
      <c r="N6" s="240">
        <f>B6+H6</f>
        <v>196</v>
      </c>
      <c r="O6" s="241"/>
      <c r="P6" s="62">
        <f aca="true" t="shared" si="0" ref="P6:Q10">D6+J6</f>
        <v>53</v>
      </c>
      <c r="Q6" s="234">
        <f t="shared" si="0"/>
        <v>233</v>
      </c>
      <c r="R6" s="235"/>
      <c r="S6" s="20">
        <f>G6+M6</f>
        <v>67</v>
      </c>
      <c r="T6" s="17">
        <f>S6+P6</f>
        <v>120</v>
      </c>
      <c r="U6" s="54">
        <f>Q6/T6</f>
        <v>1.9416666666666667</v>
      </c>
    </row>
    <row r="7" spans="1:21" ht="15.75">
      <c r="A7" s="98" t="s">
        <v>53</v>
      </c>
      <c r="B7" s="224">
        <v>781</v>
      </c>
      <c r="C7" s="247"/>
      <c r="D7" s="63">
        <v>196</v>
      </c>
      <c r="E7" s="224">
        <f>PRIMARIA!E93+PRIMARIA!F93+PRIMARIA!G93</f>
        <v>858</v>
      </c>
      <c r="F7" s="225"/>
      <c r="G7" s="27">
        <f>PRIMARIA!I93+PRIMARIA!J93+PRIMARIA!K93</f>
        <v>240</v>
      </c>
      <c r="H7" s="224">
        <v>209</v>
      </c>
      <c r="I7" s="225"/>
      <c r="J7" s="65">
        <v>62</v>
      </c>
      <c r="K7" s="224">
        <f>PRIMARIA!E94+PRIMARIA!F94+PRIMARIA!G94</f>
        <v>234</v>
      </c>
      <c r="L7" s="225"/>
      <c r="M7" s="32">
        <f>PRIMARIA!I94+PRIMARIA!J94+PRIMARIA!K94</f>
        <v>55</v>
      </c>
      <c r="N7" s="232">
        <f>B7+H7</f>
        <v>990</v>
      </c>
      <c r="O7" s="233"/>
      <c r="P7" s="63">
        <f>D7+J7</f>
        <v>258</v>
      </c>
      <c r="Q7" s="238">
        <f>E7+K7</f>
        <v>1092</v>
      </c>
      <c r="R7" s="239"/>
      <c r="S7" s="21">
        <f>G7+M7</f>
        <v>295</v>
      </c>
      <c r="T7" s="18">
        <f>S7+P7</f>
        <v>553</v>
      </c>
      <c r="U7" s="55">
        <f>Q7/T7</f>
        <v>1.9746835443037976</v>
      </c>
    </row>
    <row r="8" spans="1:21" ht="15.75">
      <c r="A8" s="98" t="s">
        <v>54</v>
      </c>
      <c r="B8" s="224">
        <v>592</v>
      </c>
      <c r="C8" s="247"/>
      <c r="D8" s="63">
        <v>150</v>
      </c>
      <c r="E8" s="224">
        <f>SS1G!E105+SS1G!F105+SS1G!G105</f>
        <v>647</v>
      </c>
      <c r="F8" s="225"/>
      <c r="G8" s="27">
        <f>SS1G!I105+SS1G!J105+SS1G!K105</f>
        <v>152</v>
      </c>
      <c r="H8" s="224">
        <v>167</v>
      </c>
      <c r="I8" s="225"/>
      <c r="J8" s="65">
        <v>51</v>
      </c>
      <c r="K8" s="224">
        <f>SS1G!E106+SS1G!F106+SS1G!G106</f>
        <v>186</v>
      </c>
      <c r="L8" s="225"/>
      <c r="M8" s="32">
        <f>SS1G!I106+SS1G!J106+SS1G!K106</f>
        <v>39</v>
      </c>
      <c r="N8" s="232">
        <f>B8+H8</f>
        <v>759</v>
      </c>
      <c r="O8" s="233"/>
      <c r="P8" s="63">
        <f t="shared" si="0"/>
        <v>201</v>
      </c>
      <c r="Q8" s="238">
        <f t="shared" si="0"/>
        <v>833</v>
      </c>
      <c r="R8" s="239"/>
      <c r="S8" s="21">
        <f>G8+M8</f>
        <v>191</v>
      </c>
      <c r="T8" s="18">
        <f>S8+P8</f>
        <v>392</v>
      </c>
      <c r="U8" s="55">
        <f>Q8/T8</f>
        <v>2.125</v>
      </c>
    </row>
    <row r="9" spans="1:21" ht="15.75">
      <c r="A9" s="16" t="s">
        <v>55</v>
      </c>
      <c r="B9" s="224">
        <v>664</v>
      </c>
      <c r="C9" s="247"/>
      <c r="D9" s="63">
        <v>170</v>
      </c>
      <c r="E9" s="224">
        <f>SS2G!C87+SS2G!D87+SS2G!E87</f>
        <v>693</v>
      </c>
      <c r="F9" s="225"/>
      <c r="G9" s="27">
        <f>SS2G!N87-'RIEPILOGO Umbria'!D9</f>
        <v>127</v>
      </c>
      <c r="H9" s="224">
        <v>180</v>
      </c>
      <c r="I9" s="225"/>
      <c r="J9" s="65">
        <v>33</v>
      </c>
      <c r="K9" s="224">
        <f>SS2G!C88+SS2G!D88+SS2G!E88</f>
        <v>186</v>
      </c>
      <c r="L9" s="225"/>
      <c r="M9" s="32">
        <f>SS2G!N88-'RIEPILOGO Umbria'!J9</f>
        <v>50</v>
      </c>
      <c r="N9" s="232">
        <f>B9+H9</f>
        <v>844</v>
      </c>
      <c r="O9" s="233"/>
      <c r="P9" s="63">
        <f t="shared" si="0"/>
        <v>203</v>
      </c>
      <c r="Q9" s="238">
        <f t="shared" si="0"/>
        <v>879</v>
      </c>
      <c r="R9" s="239"/>
      <c r="S9" s="21">
        <f>G9+M9</f>
        <v>177</v>
      </c>
      <c r="T9" s="18">
        <f>S9+P9</f>
        <v>380</v>
      </c>
      <c r="U9" s="55">
        <f>Q9/T9</f>
        <v>2.3131578947368423</v>
      </c>
    </row>
    <row r="10" spans="1:21" ht="21" thickBot="1">
      <c r="A10" s="22" t="s">
        <v>56</v>
      </c>
      <c r="B10" s="226">
        <f aca="true" t="shared" si="1" ref="B10:G10">SUM(B6:B9)</f>
        <v>2198</v>
      </c>
      <c r="C10" s="254"/>
      <c r="D10" s="23">
        <f t="shared" si="1"/>
        <v>562</v>
      </c>
      <c r="E10" s="226">
        <f t="shared" si="1"/>
        <v>2388</v>
      </c>
      <c r="F10" s="227"/>
      <c r="G10" s="28">
        <f t="shared" si="1"/>
        <v>571</v>
      </c>
      <c r="H10" s="226">
        <f>SUM(H6:I9)</f>
        <v>591</v>
      </c>
      <c r="I10" s="227"/>
      <c r="J10" s="30">
        <f>SUM(J6:J9)</f>
        <v>153</v>
      </c>
      <c r="K10" s="226">
        <f>SUM(K6:L9)</f>
        <v>649</v>
      </c>
      <c r="L10" s="227"/>
      <c r="M10" s="33">
        <f>SUM(M6:M9)</f>
        <v>159</v>
      </c>
      <c r="N10" s="242">
        <f>B10+H10</f>
        <v>2789</v>
      </c>
      <c r="O10" s="243"/>
      <c r="P10" s="23">
        <f t="shared" si="0"/>
        <v>715</v>
      </c>
      <c r="Q10" s="242">
        <f>E10+K10</f>
        <v>3037</v>
      </c>
      <c r="R10" s="243"/>
      <c r="S10" s="24">
        <f>G10+M10</f>
        <v>730</v>
      </c>
      <c r="T10" s="19">
        <f>S10+P10</f>
        <v>1445</v>
      </c>
      <c r="U10" s="56">
        <f>Q10/T10</f>
        <v>2.1017301038062284</v>
      </c>
    </row>
    <row r="11" spans="1:13" ht="18.75" customHeight="1" thickBot="1">
      <c r="A11" s="250" t="s">
        <v>57</v>
      </c>
      <c r="B11" s="251"/>
      <c r="C11" s="251"/>
      <c r="D11" s="251"/>
      <c r="E11" s="255">
        <f>(D10+J10)</f>
        <v>715</v>
      </c>
      <c r="F11" s="256"/>
      <c r="G11" s="261"/>
      <c r="H11" s="261"/>
      <c r="I11" s="261"/>
      <c r="J11" s="261"/>
      <c r="K11" s="261"/>
      <c r="L11" s="261"/>
      <c r="M11" s="261"/>
    </row>
    <row r="12" spans="1:13" ht="33.75" customHeight="1">
      <c r="A12" s="252" t="s">
        <v>374</v>
      </c>
      <c r="B12" s="253"/>
      <c r="C12" s="253"/>
      <c r="D12" s="253"/>
      <c r="E12" s="257">
        <f>S10</f>
        <v>730</v>
      </c>
      <c r="F12" s="258"/>
      <c r="G12" s="262" t="s">
        <v>375</v>
      </c>
      <c r="H12" s="263"/>
      <c r="I12" s="263"/>
      <c r="J12" s="263"/>
      <c r="K12" s="263"/>
      <c r="L12" s="255">
        <v>1001</v>
      </c>
      <c r="M12" s="256"/>
    </row>
    <row r="13" spans="1:13" ht="18.75" customHeight="1" thickBot="1">
      <c r="A13" s="248" t="s">
        <v>58</v>
      </c>
      <c r="B13" s="249"/>
      <c r="C13" s="249"/>
      <c r="D13" s="249"/>
      <c r="E13" s="259">
        <f>T10</f>
        <v>1445</v>
      </c>
      <c r="F13" s="260"/>
      <c r="G13" s="266" t="s">
        <v>376</v>
      </c>
      <c r="H13" s="267"/>
      <c r="I13" s="267"/>
      <c r="J13" s="267"/>
      <c r="K13" s="267"/>
      <c r="L13" s="264">
        <f>T10-L12</f>
        <v>444</v>
      </c>
      <c r="M13" s="265"/>
    </row>
    <row r="16" ht="21" customHeight="1">
      <c r="D16" s="50" t="s">
        <v>381</v>
      </c>
    </row>
    <row r="17" spans="3:7" ht="21" customHeight="1">
      <c r="C17" s="223" t="s">
        <v>293</v>
      </c>
      <c r="D17" s="221">
        <f>E10-B10</f>
        <v>190</v>
      </c>
      <c r="G17" s="49"/>
    </row>
    <row r="18" spans="3:4" ht="21" customHeight="1">
      <c r="C18" s="223" t="s">
        <v>12</v>
      </c>
      <c r="D18" s="221">
        <f>K10-H10</f>
        <v>58</v>
      </c>
    </row>
    <row r="19" spans="3:4" ht="21" customHeight="1">
      <c r="C19" s="51" t="s">
        <v>409</v>
      </c>
      <c r="D19" s="222">
        <f>SUM(D17:D18)</f>
        <v>248</v>
      </c>
    </row>
  </sheetData>
  <mergeCells count="56">
    <mergeCell ref="B3:G3"/>
    <mergeCell ref="H3:M3"/>
    <mergeCell ref="H4:M4"/>
    <mergeCell ref="A2:U2"/>
    <mergeCell ref="B4:G4"/>
    <mergeCell ref="U4:U5"/>
    <mergeCell ref="N3:U3"/>
    <mergeCell ref="T4:T5"/>
    <mergeCell ref="B5:C5"/>
    <mergeCell ref="N5:O5"/>
    <mergeCell ref="E11:F11"/>
    <mergeCell ref="E12:F12"/>
    <mergeCell ref="E13:F13"/>
    <mergeCell ref="G11:M11"/>
    <mergeCell ref="G12:K12"/>
    <mergeCell ref="L12:M12"/>
    <mergeCell ref="L13:M13"/>
    <mergeCell ref="G13:K13"/>
    <mergeCell ref="B6:C6"/>
    <mergeCell ref="B7:C7"/>
    <mergeCell ref="B8:C8"/>
    <mergeCell ref="A13:D13"/>
    <mergeCell ref="A11:D11"/>
    <mergeCell ref="A12:D12"/>
    <mergeCell ref="B9:C9"/>
    <mergeCell ref="B10:C10"/>
    <mergeCell ref="E9:F9"/>
    <mergeCell ref="E10:F10"/>
    <mergeCell ref="H5:I5"/>
    <mergeCell ref="H6:I6"/>
    <mergeCell ref="E5:F5"/>
    <mergeCell ref="E6:F6"/>
    <mergeCell ref="E7:F7"/>
    <mergeCell ref="E8:F8"/>
    <mergeCell ref="H7:I7"/>
    <mergeCell ref="H8:I8"/>
    <mergeCell ref="K5:L5"/>
    <mergeCell ref="K6:L6"/>
    <mergeCell ref="N7:O7"/>
    <mergeCell ref="N8:O8"/>
    <mergeCell ref="K7:L7"/>
    <mergeCell ref="K8:L8"/>
    <mergeCell ref="Q10:R10"/>
    <mergeCell ref="N10:O10"/>
    <mergeCell ref="K9:L9"/>
    <mergeCell ref="K10:L10"/>
    <mergeCell ref="H9:I9"/>
    <mergeCell ref="H10:I10"/>
    <mergeCell ref="N4:S4"/>
    <mergeCell ref="N9:O9"/>
    <mergeCell ref="Q6:R6"/>
    <mergeCell ref="Q5:R5"/>
    <mergeCell ref="Q7:R7"/>
    <mergeCell ref="Q8:R8"/>
    <mergeCell ref="Q9:R9"/>
    <mergeCell ref="N6:O6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9"/>
  <sheetViews>
    <sheetView workbookViewId="0" topLeftCell="A1">
      <pane ySplit="900" topLeftCell="BM64" activePane="bottomLeft" state="split"/>
      <selection pane="topLeft" activeCell="A1" sqref="A1:A16384"/>
      <selection pane="bottomLeft" activeCell="N89" sqref="N89"/>
    </sheetView>
  </sheetViews>
  <sheetFormatPr defaultColWidth="9.140625" defaultRowHeight="12.75"/>
  <cols>
    <col min="1" max="1" width="32.7109375" style="209" customWidth="1"/>
    <col min="2" max="2" width="5.7109375" style="90" customWidth="1"/>
    <col min="3" max="3" width="8.7109375" style="90" customWidth="1"/>
    <col min="4" max="5" width="9.7109375" style="90" customWidth="1"/>
    <col min="6" max="9" width="5.7109375" style="90" customWidth="1"/>
    <col min="10" max="10" width="8.7109375" style="90" customWidth="1"/>
    <col min="11" max="11" width="7.7109375" style="90" customWidth="1"/>
    <col min="12" max="12" width="8.7109375" style="90" customWidth="1"/>
    <col min="13" max="13" width="6.7109375" style="90" customWidth="1"/>
    <col min="14" max="14" width="8.7109375" style="90" customWidth="1"/>
    <col min="15" max="15" width="8.7109375" style="178" customWidth="1"/>
    <col min="16" max="16384" width="9.140625" style="90" customWidth="1"/>
  </cols>
  <sheetData>
    <row r="1" spans="1:15" ht="32.25" customHeight="1">
      <c r="A1" s="181" t="s">
        <v>403</v>
      </c>
      <c r="B1" s="182" t="s">
        <v>404</v>
      </c>
      <c r="C1" s="152" t="s">
        <v>339</v>
      </c>
      <c r="D1" s="57" t="s">
        <v>386</v>
      </c>
      <c r="E1" s="91" t="s">
        <v>387</v>
      </c>
      <c r="F1" s="182" t="s">
        <v>17</v>
      </c>
      <c r="G1" s="182" t="s">
        <v>18</v>
      </c>
      <c r="H1" s="182" t="s">
        <v>19</v>
      </c>
      <c r="I1" s="182" t="s">
        <v>20</v>
      </c>
      <c r="J1" s="182" t="s">
        <v>405</v>
      </c>
      <c r="K1" s="182" t="s">
        <v>406</v>
      </c>
      <c r="L1" s="196" t="s">
        <v>389</v>
      </c>
      <c r="M1" s="196" t="s">
        <v>407</v>
      </c>
      <c r="N1" s="162" t="s">
        <v>337</v>
      </c>
      <c r="O1" s="183" t="s">
        <v>338</v>
      </c>
    </row>
    <row r="2" spans="1:15" ht="12.75">
      <c r="A2" s="206" t="s">
        <v>316</v>
      </c>
      <c r="B2" s="177">
        <v>1</v>
      </c>
      <c r="C2" s="177">
        <v>16</v>
      </c>
      <c r="D2" s="177"/>
      <c r="E2" s="203"/>
      <c r="F2" s="177">
        <v>2</v>
      </c>
      <c r="G2" s="177">
        <v>1</v>
      </c>
      <c r="H2" s="177">
        <v>2</v>
      </c>
      <c r="I2" s="177">
        <v>1</v>
      </c>
      <c r="J2" s="177"/>
      <c r="K2" s="177"/>
      <c r="L2" s="203"/>
      <c r="M2" s="203"/>
      <c r="N2" s="177">
        <f>SUM(F2:J2)+L2</f>
        <v>6</v>
      </c>
      <c r="O2" s="198">
        <f>(C2+D2+E2)/N2</f>
        <v>2.6666666666666665</v>
      </c>
    </row>
    <row r="3" spans="1:15" ht="12.75">
      <c r="A3" s="206" t="s">
        <v>317</v>
      </c>
      <c r="B3" s="177">
        <v>1</v>
      </c>
      <c r="C3" s="177">
        <v>4</v>
      </c>
      <c r="D3" s="177"/>
      <c r="E3" s="203"/>
      <c r="F3" s="177">
        <v>0.5</v>
      </c>
      <c r="G3" s="177">
        <v>0</v>
      </c>
      <c r="H3" s="177">
        <v>1</v>
      </c>
      <c r="I3" s="177">
        <v>0</v>
      </c>
      <c r="J3" s="177"/>
      <c r="K3" s="177"/>
      <c r="L3" s="203"/>
      <c r="M3" s="203"/>
      <c r="N3" s="177">
        <f aca="true" t="shared" si="0" ref="N3:N66">SUM(F3:J3)+L3</f>
        <v>1.5</v>
      </c>
      <c r="O3" s="198">
        <f aca="true" t="shared" si="1" ref="O3:O66">(C3+D3+E3)/N3</f>
        <v>2.6666666666666665</v>
      </c>
    </row>
    <row r="4" spans="1:15" ht="12.75">
      <c r="A4" s="206" t="s">
        <v>318</v>
      </c>
      <c r="B4" s="177">
        <v>1</v>
      </c>
      <c r="C4" s="177">
        <v>2</v>
      </c>
      <c r="D4" s="177"/>
      <c r="E4" s="203"/>
      <c r="F4" s="177">
        <v>0</v>
      </c>
      <c r="G4" s="177">
        <v>0</v>
      </c>
      <c r="H4" s="177">
        <v>0</v>
      </c>
      <c r="I4" s="177">
        <v>1</v>
      </c>
      <c r="J4" s="177"/>
      <c r="K4" s="177"/>
      <c r="L4" s="203"/>
      <c r="M4" s="203"/>
      <c r="N4" s="177">
        <f t="shared" si="0"/>
        <v>1</v>
      </c>
      <c r="O4" s="198">
        <f t="shared" si="1"/>
        <v>2</v>
      </c>
    </row>
    <row r="5" spans="1:15" ht="12.75">
      <c r="A5" s="206" t="s">
        <v>21</v>
      </c>
      <c r="B5" s="177">
        <v>1</v>
      </c>
      <c r="C5" s="177">
        <v>2</v>
      </c>
      <c r="D5" s="177"/>
      <c r="E5" s="203"/>
      <c r="F5" s="177">
        <v>1</v>
      </c>
      <c r="G5" s="177">
        <v>0</v>
      </c>
      <c r="H5" s="177">
        <v>0</v>
      </c>
      <c r="I5" s="177">
        <v>0</v>
      </c>
      <c r="J5" s="177"/>
      <c r="K5" s="177"/>
      <c r="L5" s="203"/>
      <c r="M5" s="203"/>
      <c r="N5" s="177">
        <f t="shared" si="0"/>
        <v>1</v>
      </c>
      <c r="O5" s="198">
        <f t="shared" si="1"/>
        <v>2</v>
      </c>
    </row>
    <row r="6" spans="1:15" ht="12.75">
      <c r="A6" s="206" t="s">
        <v>22</v>
      </c>
      <c r="B6" s="177">
        <v>1</v>
      </c>
      <c r="C6" s="177">
        <v>2</v>
      </c>
      <c r="D6" s="177"/>
      <c r="E6" s="203"/>
      <c r="F6" s="177">
        <v>1</v>
      </c>
      <c r="G6" s="177">
        <v>0</v>
      </c>
      <c r="H6" s="177">
        <v>0</v>
      </c>
      <c r="I6" s="177">
        <v>0</v>
      </c>
      <c r="J6" s="177"/>
      <c r="K6" s="177"/>
      <c r="L6" s="203"/>
      <c r="M6" s="203"/>
      <c r="N6" s="177">
        <f t="shared" si="0"/>
        <v>1</v>
      </c>
      <c r="O6" s="198">
        <f t="shared" si="1"/>
        <v>2</v>
      </c>
    </row>
    <row r="7" spans="1:15" ht="25.5">
      <c r="A7" s="206" t="s">
        <v>342</v>
      </c>
      <c r="B7" s="177">
        <v>1</v>
      </c>
      <c r="C7" s="177">
        <v>23</v>
      </c>
      <c r="D7" s="177"/>
      <c r="E7" s="203"/>
      <c r="F7" s="179">
        <v>1</v>
      </c>
      <c r="G7" s="179">
        <v>1</v>
      </c>
      <c r="H7" s="179">
        <v>4</v>
      </c>
      <c r="I7" s="179">
        <v>2</v>
      </c>
      <c r="J7" s="179"/>
      <c r="K7" s="179"/>
      <c r="L7" s="203"/>
      <c r="M7" s="203"/>
      <c r="N7" s="177">
        <f t="shared" si="0"/>
        <v>8</v>
      </c>
      <c r="O7" s="198">
        <f t="shared" si="1"/>
        <v>2.875</v>
      </c>
    </row>
    <row r="8" spans="1:15" ht="25.5">
      <c r="A8" s="206" t="s">
        <v>340</v>
      </c>
      <c r="B8" s="177">
        <v>1</v>
      </c>
      <c r="C8" s="177">
        <v>7</v>
      </c>
      <c r="D8" s="177"/>
      <c r="E8" s="203"/>
      <c r="F8" s="177">
        <v>0.5</v>
      </c>
      <c r="G8" s="177">
        <v>0</v>
      </c>
      <c r="H8" s="177">
        <v>2</v>
      </c>
      <c r="I8" s="177">
        <v>0</v>
      </c>
      <c r="J8" s="177"/>
      <c r="K8" s="177"/>
      <c r="L8" s="203"/>
      <c r="M8" s="203"/>
      <c r="N8" s="177">
        <f t="shared" si="0"/>
        <v>2.5</v>
      </c>
      <c r="O8" s="198">
        <f t="shared" si="1"/>
        <v>2.8</v>
      </c>
    </row>
    <row r="9" spans="1:15" ht="25.5">
      <c r="A9" s="206" t="s">
        <v>343</v>
      </c>
      <c r="B9" s="177">
        <v>1</v>
      </c>
      <c r="C9" s="177">
        <v>2</v>
      </c>
      <c r="D9" s="177"/>
      <c r="E9" s="203"/>
      <c r="F9" s="177">
        <v>1</v>
      </c>
      <c r="G9" s="177">
        <v>0</v>
      </c>
      <c r="H9" s="177">
        <v>0</v>
      </c>
      <c r="I9" s="177">
        <v>0</v>
      </c>
      <c r="J9" s="177"/>
      <c r="K9" s="177"/>
      <c r="L9" s="203"/>
      <c r="M9" s="203"/>
      <c r="N9" s="177">
        <f t="shared" si="0"/>
        <v>1</v>
      </c>
      <c r="O9" s="198">
        <f t="shared" si="1"/>
        <v>2</v>
      </c>
    </row>
    <row r="10" spans="1:15" ht="25.5">
      <c r="A10" s="206" t="s">
        <v>341</v>
      </c>
      <c r="B10" s="177">
        <v>1</v>
      </c>
      <c r="C10" s="177">
        <v>14</v>
      </c>
      <c r="D10" s="177"/>
      <c r="E10" s="203"/>
      <c r="F10" s="177">
        <v>1</v>
      </c>
      <c r="G10" s="177">
        <v>1.5</v>
      </c>
      <c r="H10" s="177">
        <v>1.5</v>
      </c>
      <c r="I10" s="177">
        <v>1</v>
      </c>
      <c r="J10" s="177"/>
      <c r="K10" s="177"/>
      <c r="L10" s="203"/>
      <c r="M10" s="203"/>
      <c r="N10" s="177">
        <f t="shared" si="0"/>
        <v>5</v>
      </c>
      <c r="O10" s="198">
        <f t="shared" si="1"/>
        <v>2.8</v>
      </c>
    </row>
    <row r="11" spans="1:15" ht="12.75">
      <c r="A11" s="206" t="s">
        <v>344</v>
      </c>
      <c r="B11" s="177">
        <v>2</v>
      </c>
      <c r="C11" s="177">
        <v>11</v>
      </c>
      <c r="D11" s="177"/>
      <c r="E11" s="203"/>
      <c r="F11" s="177">
        <v>0</v>
      </c>
      <c r="G11" s="177">
        <v>3</v>
      </c>
      <c r="H11" s="177">
        <v>1</v>
      </c>
      <c r="I11" s="177">
        <v>0</v>
      </c>
      <c r="J11" s="177"/>
      <c r="K11" s="177"/>
      <c r="L11" s="203"/>
      <c r="M11" s="203"/>
      <c r="N11" s="177">
        <f t="shared" si="0"/>
        <v>4</v>
      </c>
      <c r="O11" s="198">
        <f t="shared" si="1"/>
        <v>2.75</v>
      </c>
    </row>
    <row r="12" spans="1:15" ht="12.75">
      <c r="A12" s="206" t="s">
        <v>345</v>
      </c>
      <c r="B12" s="177">
        <v>2</v>
      </c>
      <c r="C12" s="177">
        <v>2</v>
      </c>
      <c r="D12" s="177"/>
      <c r="E12" s="203"/>
      <c r="F12" s="177">
        <v>0</v>
      </c>
      <c r="G12" s="177">
        <v>1</v>
      </c>
      <c r="H12" s="177">
        <v>0</v>
      </c>
      <c r="I12" s="177">
        <v>0</v>
      </c>
      <c r="J12" s="177"/>
      <c r="K12" s="177"/>
      <c r="L12" s="203"/>
      <c r="M12" s="203"/>
      <c r="N12" s="177">
        <f t="shared" si="0"/>
        <v>1</v>
      </c>
      <c r="O12" s="198">
        <f t="shared" si="1"/>
        <v>2</v>
      </c>
    </row>
    <row r="13" spans="1:15" ht="12.75">
      <c r="A13" s="206" t="s">
        <v>346</v>
      </c>
      <c r="B13" s="177">
        <v>2</v>
      </c>
      <c r="C13" s="177">
        <v>2</v>
      </c>
      <c r="D13" s="177"/>
      <c r="E13" s="203"/>
      <c r="F13" s="177">
        <v>1</v>
      </c>
      <c r="G13" s="177">
        <v>0</v>
      </c>
      <c r="H13" s="177">
        <v>0</v>
      </c>
      <c r="I13" s="177">
        <v>0</v>
      </c>
      <c r="J13" s="177"/>
      <c r="K13" s="177"/>
      <c r="L13" s="203"/>
      <c r="M13" s="203"/>
      <c r="N13" s="177">
        <f t="shared" si="0"/>
        <v>1</v>
      </c>
      <c r="O13" s="198">
        <f t="shared" si="1"/>
        <v>2</v>
      </c>
    </row>
    <row r="14" spans="1:15" ht="12.75">
      <c r="A14" s="206" t="s">
        <v>347</v>
      </c>
      <c r="B14" s="177">
        <v>2</v>
      </c>
      <c r="C14" s="177">
        <v>15</v>
      </c>
      <c r="D14" s="177">
        <v>1</v>
      </c>
      <c r="E14" s="203"/>
      <c r="F14" s="177">
        <v>1</v>
      </c>
      <c r="G14" s="177">
        <v>0</v>
      </c>
      <c r="H14" s="177">
        <v>5.5</v>
      </c>
      <c r="I14" s="177">
        <v>0</v>
      </c>
      <c r="J14" s="177">
        <v>0.5</v>
      </c>
      <c r="K14" s="177" t="s">
        <v>20</v>
      </c>
      <c r="L14" s="203"/>
      <c r="M14" s="203"/>
      <c r="N14" s="177">
        <f t="shared" si="0"/>
        <v>7</v>
      </c>
      <c r="O14" s="198">
        <f t="shared" si="1"/>
        <v>2.2857142857142856</v>
      </c>
    </row>
    <row r="15" spans="1:15" ht="12.75">
      <c r="A15" s="206" t="s">
        <v>348</v>
      </c>
      <c r="B15" s="177">
        <v>2</v>
      </c>
      <c r="C15" s="177">
        <v>4</v>
      </c>
      <c r="D15" s="177"/>
      <c r="E15" s="203"/>
      <c r="F15" s="177">
        <v>0</v>
      </c>
      <c r="G15" s="177">
        <v>0</v>
      </c>
      <c r="H15" s="177">
        <v>1.5</v>
      </c>
      <c r="I15" s="177">
        <v>0</v>
      </c>
      <c r="J15" s="177"/>
      <c r="K15" s="177"/>
      <c r="L15" s="203"/>
      <c r="M15" s="203"/>
      <c r="N15" s="177">
        <f t="shared" si="0"/>
        <v>1.5</v>
      </c>
      <c r="O15" s="198">
        <f t="shared" si="1"/>
        <v>2.6666666666666665</v>
      </c>
    </row>
    <row r="16" spans="1:15" ht="12.75">
      <c r="A16" s="206" t="s">
        <v>23</v>
      </c>
      <c r="B16" s="177">
        <v>2</v>
      </c>
      <c r="C16" s="177">
        <v>24</v>
      </c>
      <c r="D16" s="177">
        <v>1</v>
      </c>
      <c r="E16" s="203">
        <v>1</v>
      </c>
      <c r="F16" s="177">
        <v>3</v>
      </c>
      <c r="G16" s="177">
        <v>3</v>
      </c>
      <c r="H16" s="177">
        <v>3</v>
      </c>
      <c r="I16" s="177">
        <v>0.5</v>
      </c>
      <c r="J16" s="177">
        <v>0.5</v>
      </c>
      <c r="K16" s="177" t="s">
        <v>20</v>
      </c>
      <c r="L16" s="203">
        <v>0.5</v>
      </c>
      <c r="M16" s="203" t="s">
        <v>18</v>
      </c>
      <c r="N16" s="177">
        <f t="shared" si="0"/>
        <v>10.5</v>
      </c>
      <c r="O16" s="198">
        <f t="shared" si="1"/>
        <v>2.4761904761904763</v>
      </c>
    </row>
    <row r="17" spans="1:15" ht="12.75">
      <c r="A17" s="206" t="s">
        <v>350</v>
      </c>
      <c r="B17" s="177">
        <v>2</v>
      </c>
      <c r="C17" s="177">
        <v>5</v>
      </c>
      <c r="D17" s="177"/>
      <c r="E17" s="203"/>
      <c r="F17" s="179">
        <v>0</v>
      </c>
      <c r="G17" s="179">
        <v>1</v>
      </c>
      <c r="H17" s="177">
        <v>1</v>
      </c>
      <c r="I17" s="177">
        <v>1</v>
      </c>
      <c r="J17" s="177"/>
      <c r="K17" s="177"/>
      <c r="L17" s="203"/>
      <c r="M17" s="203"/>
      <c r="N17" s="177">
        <f t="shared" si="0"/>
        <v>3</v>
      </c>
      <c r="O17" s="198">
        <f t="shared" si="1"/>
        <v>1.6666666666666667</v>
      </c>
    </row>
    <row r="18" spans="1:15" ht="12.75">
      <c r="A18" s="206" t="s">
        <v>349</v>
      </c>
      <c r="B18" s="177">
        <v>2</v>
      </c>
      <c r="C18" s="177">
        <v>17</v>
      </c>
      <c r="D18" s="177"/>
      <c r="E18" s="203"/>
      <c r="F18" s="177">
        <v>1</v>
      </c>
      <c r="G18" s="177">
        <v>1.5</v>
      </c>
      <c r="H18" s="177">
        <v>2</v>
      </c>
      <c r="I18" s="177">
        <v>2</v>
      </c>
      <c r="J18" s="177"/>
      <c r="K18" s="177"/>
      <c r="L18" s="203"/>
      <c r="M18" s="203"/>
      <c r="N18" s="177">
        <f t="shared" si="0"/>
        <v>6.5</v>
      </c>
      <c r="O18" s="198">
        <f t="shared" si="1"/>
        <v>2.6153846153846154</v>
      </c>
    </row>
    <row r="19" spans="1:15" ht="12.75">
      <c r="A19" s="206" t="s">
        <v>24</v>
      </c>
      <c r="B19" s="177">
        <v>3</v>
      </c>
      <c r="C19" s="177">
        <v>24</v>
      </c>
      <c r="D19" s="177"/>
      <c r="E19" s="203"/>
      <c r="F19" s="179">
        <v>3</v>
      </c>
      <c r="G19" s="179">
        <v>3</v>
      </c>
      <c r="H19" s="179">
        <v>2</v>
      </c>
      <c r="I19" s="179">
        <v>3</v>
      </c>
      <c r="J19" s="179"/>
      <c r="K19" s="179"/>
      <c r="L19" s="203"/>
      <c r="M19" s="203"/>
      <c r="N19" s="177">
        <f t="shared" si="0"/>
        <v>11</v>
      </c>
      <c r="O19" s="198">
        <f t="shared" si="1"/>
        <v>2.1818181818181817</v>
      </c>
    </row>
    <row r="20" spans="1:15" ht="12.75">
      <c r="A20" s="206" t="s">
        <v>25</v>
      </c>
      <c r="B20" s="177">
        <v>3</v>
      </c>
      <c r="C20" s="177">
        <v>36</v>
      </c>
      <c r="D20" s="177">
        <v>1</v>
      </c>
      <c r="E20" s="203"/>
      <c r="F20" s="177">
        <v>4</v>
      </c>
      <c r="G20" s="177">
        <v>4</v>
      </c>
      <c r="H20" s="177">
        <v>4</v>
      </c>
      <c r="I20" s="177">
        <v>4</v>
      </c>
      <c r="J20" s="177">
        <v>1</v>
      </c>
      <c r="K20" s="177" t="s">
        <v>18</v>
      </c>
      <c r="L20" s="203"/>
      <c r="M20" s="203"/>
      <c r="N20" s="177">
        <f t="shared" si="0"/>
        <v>17</v>
      </c>
      <c r="O20" s="198">
        <f t="shared" si="1"/>
        <v>2.176470588235294</v>
      </c>
    </row>
    <row r="21" spans="1:15" ht="12.75">
      <c r="A21" s="206" t="s">
        <v>26</v>
      </c>
      <c r="B21" s="177">
        <v>3</v>
      </c>
      <c r="C21" s="177">
        <v>13</v>
      </c>
      <c r="D21" s="177"/>
      <c r="E21" s="203"/>
      <c r="F21" s="179">
        <v>2</v>
      </c>
      <c r="G21" s="179">
        <v>2</v>
      </c>
      <c r="H21" s="179">
        <v>0.5</v>
      </c>
      <c r="I21" s="179">
        <v>1</v>
      </c>
      <c r="J21" s="179"/>
      <c r="K21" s="179"/>
      <c r="L21" s="203"/>
      <c r="M21" s="203"/>
      <c r="N21" s="177">
        <f t="shared" si="0"/>
        <v>5.5</v>
      </c>
      <c r="O21" s="198">
        <f t="shared" si="1"/>
        <v>2.3636363636363638</v>
      </c>
    </row>
    <row r="22" spans="1:15" ht="12.75">
      <c r="A22" s="206" t="s">
        <v>27</v>
      </c>
      <c r="B22" s="177">
        <v>3</v>
      </c>
      <c r="C22" s="177">
        <v>48</v>
      </c>
      <c r="D22" s="177">
        <v>-1</v>
      </c>
      <c r="E22" s="203"/>
      <c r="F22" s="177">
        <v>5</v>
      </c>
      <c r="G22" s="177">
        <v>5</v>
      </c>
      <c r="H22" s="177">
        <v>4.5</v>
      </c>
      <c r="I22" s="177">
        <v>2</v>
      </c>
      <c r="J22" s="177"/>
      <c r="K22" s="177"/>
      <c r="L22" s="203"/>
      <c r="M22" s="203"/>
      <c r="N22" s="177">
        <f t="shared" si="0"/>
        <v>16.5</v>
      </c>
      <c r="O22" s="198">
        <f t="shared" si="1"/>
        <v>2.8484848484848486</v>
      </c>
    </row>
    <row r="23" spans="1:15" ht="25.5">
      <c r="A23" s="206" t="s">
        <v>377</v>
      </c>
      <c r="B23" s="177">
        <v>3</v>
      </c>
      <c r="C23" s="177">
        <v>7</v>
      </c>
      <c r="D23" s="177"/>
      <c r="E23" s="203">
        <v>1</v>
      </c>
      <c r="F23" s="179"/>
      <c r="G23" s="179">
        <v>0</v>
      </c>
      <c r="H23" s="179">
        <v>3</v>
      </c>
      <c r="I23" s="179">
        <v>0</v>
      </c>
      <c r="J23" s="179"/>
      <c r="K23" s="179"/>
      <c r="L23" s="203">
        <v>0.5</v>
      </c>
      <c r="M23" s="203" t="s">
        <v>17</v>
      </c>
      <c r="N23" s="177">
        <f t="shared" si="0"/>
        <v>3.5</v>
      </c>
      <c r="O23" s="198">
        <f t="shared" si="1"/>
        <v>2.2857142857142856</v>
      </c>
    </row>
    <row r="24" spans="1:15" ht="12.75">
      <c r="A24" s="206" t="s">
        <v>28</v>
      </c>
      <c r="B24" s="177">
        <v>3</v>
      </c>
      <c r="C24" s="177">
        <v>18</v>
      </c>
      <c r="D24" s="177"/>
      <c r="E24" s="203"/>
      <c r="F24" s="177">
        <v>8</v>
      </c>
      <c r="G24" s="177">
        <v>0</v>
      </c>
      <c r="H24" s="177">
        <v>0</v>
      </c>
      <c r="I24" s="177">
        <v>0</v>
      </c>
      <c r="J24" s="177"/>
      <c r="K24" s="177"/>
      <c r="L24" s="203"/>
      <c r="M24" s="203"/>
      <c r="N24" s="177">
        <f t="shared" si="0"/>
        <v>8</v>
      </c>
      <c r="O24" s="198">
        <f t="shared" si="1"/>
        <v>2.25</v>
      </c>
    </row>
    <row r="25" spans="1:15" ht="12.75">
      <c r="A25" s="206" t="s">
        <v>29</v>
      </c>
      <c r="B25" s="177">
        <v>3</v>
      </c>
      <c r="C25" s="177">
        <v>2</v>
      </c>
      <c r="D25" s="177"/>
      <c r="E25" s="203"/>
      <c r="F25" s="177">
        <v>0</v>
      </c>
      <c r="G25" s="177">
        <v>1</v>
      </c>
      <c r="H25" s="177">
        <v>0</v>
      </c>
      <c r="I25" s="177">
        <v>0</v>
      </c>
      <c r="J25" s="177">
        <v>-0.5</v>
      </c>
      <c r="K25" s="177" t="s">
        <v>18</v>
      </c>
      <c r="L25" s="203"/>
      <c r="M25" s="203"/>
      <c r="N25" s="177">
        <f t="shared" si="0"/>
        <v>0.5</v>
      </c>
      <c r="O25" s="198">
        <f t="shared" si="1"/>
        <v>4</v>
      </c>
    </row>
    <row r="26" spans="1:15" ht="12.75">
      <c r="A26" s="206" t="s">
        <v>30</v>
      </c>
      <c r="B26" s="177">
        <v>3</v>
      </c>
      <c r="C26" s="177">
        <v>17</v>
      </c>
      <c r="D26" s="177">
        <v>1</v>
      </c>
      <c r="E26" s="203">
        <v>1</v>
      </c>
      <c r="F26" s="177">
        <v>2</v>
      </c>
      <c r="G26" s="177">
        <v>2</v>
      </c>
      <c r="H26" s="177">
        <v>1.5</v>
      </c>
      <c r="I26" s="177">
        <v>2</v>
      </c>
      <c r="J26" s="177">
        <v>0.5</v>
      </c>
      <c r="K26" s="177" t="s">
        <v>19</v>
      </c>
      <c r="L26" s="203">
        <v>0.5</v>
      </c>
      <c r="M26" s="203" t="s">
        <v>18</v>
      </c>
      <c r="N26" s="177">
        <f t="shared" si="0"/>
        <v>8.5</v>
      </c>
      <c r="O26" s="198">
        <f t="shared" si="1"/>
        <v>2.235294117647059</v>
      </c>
    </row>
    <row r="27" spans="1:15" ht="12.75">
      <c r="A27" s="206" t="s">
        <v>31</v>
      </c>
      <c r="B27" s="177">
        <v>3</v>
      </c>
      <c r="C27" s="177">
        <v>1</v>
      </c>
      <c r="D27" s="177"/>
      <c r="E27" s="203"/>
      <c r="F27" s="177">
        <v>0</v>
      </c>
      <c r="G27" s="177">
        <v>0</v>
      </c>
      <c r="H27" s="177">
        <v>0</v>
      </c>
      <c r="I27" s="177">
        <v>0</v>
      </c>
      <c r="J27" s="177"/>
      <c r="K27" s="177"/>
      <c r="L27" s="203"/>
      <c r="M27" s="203"/>
      <c r="N27" s="177">
        <f t="shared" si="0"/>
        <v>0</v>
      </c>
      <c r="O27" s="198" t="e">
        <f t="shared" si="1"/>
        <v>#DIV/0!</v>
      </c>
    </row>
    <row r="28" spans="1:15" ht="39.75" customHeight="1">
      <c r="A28" s="206" t="s">
        <v>336</v>
      </c>
      <c r="B28" s="177">
        <v>3</v>
      </c>
      <c r="C28" s="179">
        <v>22</v>
      </c>
      <c r="D28" s="179">
        <v>8</v>
      </c>
      <c r="E28" s="203"/>
      <c r="F28" s="179">
        <v>2</v>
      </c>
      <c r="G28" s="179">
        <v>4</v>
      </c>
      <c r="H28" s="179">
        <v>1</v>
      </c>
      <c r="I28" s="179">
        <v>2</v>
      </c>
      <c r="J28" s="179">
        <v>3.5</v>
      </c>
      <c r="K28" s="184" t="s">
        <v>382</v>
      </c>
      <c r="L28" s="205"/>
      <c r="M28" s="205"/>
      <c r="N28" s="177">
        <f t="shared" si="0"/>
        <v>12.5</v>
      </c>
      <c r="O28" s="198">
        <f t="shared" si="1"/>
        <v>2.4</v>
      </c>
    </row>
    <row r="29" spans="1:15" ht="12.75">
      <c r="A29" s="206" t="s">
        <v>408</v>
      </c>
      <c r="B29" s="177">
        <v>3</v>
      </c>
      <c r="C29" s="177">
        <v>5</v>
      </c>
      <c r="D29" s="177"/>
      <c r="E29" s="203"/>
      <c r="F29" s="177">
        <v>1</v>
      </c>
      <c r="G29" s="177">
        <v>1</v>
      </c>
      <c r="H29" s="177">
        <v>0</v>
      </c>
      <c r="I29" s="177">
        <v>0</v>
      </c>
      <c r="J29" s="177"/>
      <c r="K29" s="177"/>
      <c r="L29" s="203">
        <v>0.5</v>
      </c>
      <c r="M29" s="203" t="s">
        <v>17</v>
      </c>
      <c r="N29" s="177">
        <f t="shared" si="0"/>
        <v>2.5</v>
      </c>
      <c r="O29" s="198">
        <f t="shared" si="1"/>
        <v>2</v>
      </c>
    </row>
    <row r="30" spans="1:15" ht="12.75">
      <c r="A30" s="206" t="s">
        <v>32</v>
      </c>
      <c r="B30" s="177">
        <v>4</v>
      </c>
      <c r="C30" s="177">
        <v>64</v>
      </c>
      <c r="D30" s="177"/>
      <c r="E30" s="203"/>
      <c r="F30" s="177">
        <v>6</v>
      </c>
      <c r="G30" s="177">
        <v>10</v>
      </c>
      <c r="H30" s="177">
        <v>7</v>
      </c>
      <c r="I30" s="177">
        <v>6</v>
      </c>
      <c r="J30" s="177"/>
      <c r="K30" s="177"/>
      <c r="L30" s="203"/>
      <c r="M30" s="203"/>
      <c r="N30" s="177">
        <f t="shared" si="0"/>
        <v>29</v>
      </c>
      <c r="O30" s="198">
        <f t="shared" si="1"/>
        <v>2.206896551724138</v>
      </c>
    </row>
    <row r="31" spans="1:15" ht="12.75">
      <c r="A31" s="206" t="s">
        <v>33</v>
      </c>
      <c r="B31" s="177">
        <v>4</v>
      </c>
      <c r="C31" s="177">
        <v>2</v>
      </c>
      <c r="D31" s="177">
        <v>1</v>
      </c>
      <c r="E31" s="203"/>
      <c r="F31" s="177">
        <v>0</v>
      </c>
      <c r="G31" s="177">
        <v>1</v>
      </c>
      <c r="H31" s="177">
        <v>0</v>
      </c>
      <c r="I31" s="177">
        <v>0</v>
      </c>
      <c r="J31" s="177">
        <v>0.5</v>
      </c>
      <c r="K31" s="177" t="s">
        <v>17</v>
      </c>
      <c r="L31" s="203"/>
      <c r="M31" s="203"/>
      <c r="N31" s="177">
        <f t="shared" si="0"/>
        <v>1.5</v>
      </c>
      <c r="O31" s="198">
        <f t="shared" si="1"/>
        <v>2</v>
      </c>
    </row>
    <row r="32" spans="1:15" ht="12.75">
      <c r="A32" s="206" t="s">
        <v>351</v>
      </c>
      <c r="B32" s="177">
        <v>4</v>
      </c>
      <c r="C32" s="179">
        <v>7</v>
      </c>
      <c r="D32" s="179"/>
      <c r="E32" s="203"/>
      <c r="F32" s="179">
        <v>1</v>
      </c>
      <c r="G32" s="179">
        <v>1</v>
      </c>
      <c r="H32" s="179">
        <v>1</v>
      </c>
      <c r="I32" s="179">
        <v>0</v>
      </c>
      <c r="J32" s="179"/>
      <c r="K32" s="179"/>
      <c r="L32" s="203"/>
      <c r="M32" s="203"/>
      <c r="N32" s="177">
        <f t="shared" si="0"/>
        <v>3</v>
      </c>
      <c r="O32" s="198">
        <f t="shared" si="1"/>
        <v>2.3333333333333335</v>
      </c>
    </row>
    <row r="33" spans="1:15" ht="12.75">
      <c r="A33" s="206" t="s">
        <v>352</v>
      </c>
      <c r="B33" s="177">
        <v>4</v>
      </c>
      <c r="C33" s="179">
        <v>6</v>
      </c>
      <c r="D33" s="179">
        <v>1</v>
      </c>
      <c r="E33" s="203"/>
      <c r="F33" s="179">
        <v>0.5</v>
      </c>
      <c r="G33" s="179">
        <v>1</v>
      </c>
      <c r="H33" s="179">
        <v>1</v>
      </c>
      <c r="I33" s="179">
        <v>0</v>
      </c>
      <c r="J33" s="179">
        <v>0.5</v>
      </c>
      <c r="K33" s="179" t="s">
        <v>17</v>
      </c>
      <c r="L33" s="203"/>
      <c r="M33" s="203"/>
      <c r="N33" s="177">
        <f t="shared" si="0"/>
        <v>3</v>
      </c>
      <c r="O33" s="198">
        <f t="shared" si="1"/>
        <v>2.3333333333333335</v>
      </c>
    </row>
    <row r="34" spans="1:15" ht="12.75">
      <c r="A34" s="206" t="s">
        <v>353</v>
      </c>
      <c r="B34" s="177">
        <v>4</v>
      </c>
      <c r="C34" s="177">
        <v>3</v>
      </c>
      <c r="D34" s="177"/>
      <c r="E34" s="203"/>
      <c r="F34" s="177">
        <v>0</v>
      </c>
      <c r="G34" s="177">
        <v>0</v>
      </c>
      <c r="H34" s="177">
        <v>1.5</v>
      </c>
      <c r="I34" s="177">
        <v>0</v>
      </c>
      <c r="J34" s="177"/>
      <c r="K34" s="177"/>
      <c r="L34" s="203"/>
      <c r="M34" s="203"/>
      <c r="N34" s="177">
        <f t="shared" si="0"/>
        <v>1.5</v>
      </c>
      <c r="O34" s="198">
        <f t="shared" si="1"/>
        <v>2</v>
      </c>
    </row>
    <row r="35" spans="1:15" ht="12.75">
      <c r="A35" s="206" t="s">
        <v>34</v>
      </c>
      <c r="B35" s="177">
        <v>4</v>
      </c>
      <c r="C35" s="177">
        <v>5</v>
      </c>
      <c r="D35" s="177"/>
      <c r="E35" s="203"/>
      <c r="F35" s="177">
        <v>1</v>
      </c>
      <c r="G35" s="177">
        <v>0</v>
      </c>
      <c r="H35" s="177">
        <v>1</v>
      </c>
      <c r="I35" s="177">
        <v>0</v>
      </c>
      <c r="J35" s="177"/>
      <c r="K35" s="177"/>
      <c r="L35" s="203"/>
      <c r="M35" s="203"/>
      <c r="N35" s="177">
        <f t="shared" si="0"/>
        <v>2</v>
      </c>
      <c r="O35" s="198">
        <f t="shared" si="1"/>
        <v>2.5</v>
      </c>
    </row>
    <row r="36" spans="1:15" ht="12.75">
      <c r="A36" s="206" t="s">
        <v>35</v>
      </c>
      <c r="B36" s="177">
        <v>5</v>
      </c>
      <c r="C36" s="177">
        <v>6</v>
      </c>
      <c r="D36" s="177"/>
      <c r="E36" s="203">
        <v>1</v>
      </c>
      <c r="F36" s="177">
        <v>0</v>
      </c>
      <c r="G36" s="177">
        <v>0</v>
      </c>
      <c r="H36" s="177">
        <v>2.5</v>
      </c>
      <c r="I36" s="177">
        <v>0</v>
      </c>
      <c r="J36" s="177"/>
      <c r="K36" s="177"/>
      <c r="L36" s="203">
        <v>0.5</v>
      </c>
      <c r="M36" s="203" t="s">
        <v>18</v>
      </c>
      <c r="N36" s="177">
        <f t="shared" si="0"/>
        <v>3</v>
      </c>
      <c r="O36" s="198">
        <f t="shared" si="1"/>
        <v>2.3333333333333335</v>
      </c>
    </row>
    <row r="37" spans="1:15" ht="25.5">
      <c r="A37" s="206" t="s">
        <v>327</v>
      </c>
      <c r="B37" s="177">
        <v>5</v>
      </c>
      <c r="C37" s="177">
        <v>6</v>
      </c>
      <c r="D37" s="177"/>
      <c r="E37" s="203"/>
      <c r="F37" s="177">
        <v>0</v>
      </c>
      <c r="G37" s="177">
        <v>0</v>
      </c>
      <c r="H37" s="177">
        <v>2.5</v>
      </c>
      <c r="I37" s="177">
        <v>0</v>
      </c>
      <c r="J37" s="177"/>
      <c r="K37" s="177"/>
      <c r="L37" s="203"/>
      <c r="M37" s="203"/>
      <c r="N37" s="177">
        <f t="shared" si="0"/>
        <v>2.5</v>
      </c>
      <c r="O37" s="198">
        <f t="shared" si="1"/>
        <v>2.4</v>
      </c>
    </row>
    <row r="38" spans="1:15" ht="12.75">
      <c r="A38" s="206" t="s">
        <v>328</v>
      </c>
      <c r="B38" s="177">
        <v>5</v>
      </c>
      <c r="C38" s="177">
        <v>1</v>
      </c>
      <c r="D38" s="177"/>
      <c r="E38" s="203"/>
      <c r="F38" s="177">
        <v>0</v>
      </c>
      <c r="G38" s="177">
        <v>0</v>
      </c>
      <c r="H38" s="177">
        <v>0.5</v>
      </c>
      <c r="I38" s="177">
        <v>0</v>
      </c>
      <c r="J38" s="177"/>
      <c r="K38" s="177"/>
      <c r="L38" s="203"/>
      <c r="M38" s="203"/>
      <c r="N38" s="177">
        <f t="shared" si="0"/>
        <v>0.5</v>
      </c>
      <c r="O38" s="198">
        <f t="shared" si="1"/>
        <v>2</v>
      </c>
    </row>
    <row r="39" spans="1:15" ht="12.75">
      <c r="A39" s="206" t="s">
        <v>329</v>
      </c>
      <c r="B39" s="177">
        <v>5</v>
      </c>
      <c r="C39" s="177">
        <v>6</v>
      </c>
      <c r="D39" s="177"/>
      <c r="E39" s="203"/>
      <c r="F39" s="177">
        <v>1</v>
      </c>
      <c r="G39" s="177">
        <v>0</v>
      </c>
      <c r="H39" s="177">
        <v>2</v>
      </c>
      <c r="I39" s="177">
        <v>0</v>
      </c>
      <c r="J39" s="177"/>
      <c r="K39" s="177"/>
      <c r="L39" s="203"/>
      <c r="M39" s="203"/>
      <c r="N39" s="177">
        <f t="shared" si="0"/>
        <v>3</v>
      </c>
      <c r="O39" s="198">
        <f t="shared" si="1"/>
        <v>2</v>
      </c>
    </row>
    <row r="40" spans="1:15" ht="25.5">
      <c r="A40" s="206" t="s">
        <v>330</v>
      </c>
      <c r="B40" s="177">
        <v>5</v>
      </c>
      <c r="C40" s="177">
        <v>1</v>
      </c>
      <c r="D40" s="177"/>
      <c r="E40" s="203"/>
      <c r="F40" s="177">
        <v>0.5</v>
      </c>
      <c r="G40" s="177">
        <v>0</v>
      </c>
      <c r="H40" s="177">
        <v>0</v>
      </c>
      <c r="I40" s="177">
        <v>0</v>
      </c>
      <c r="J40" s="177"/>
      <c r="K40" s="177"/>
      <c r="L40" s="203"/>
      <c r="M40" s="203"/>
      <c r="N40" s="177">
        <f t="shared" si="0"/>
        <v>0.5</v>
      </c>
      <c r="O40" s="198">
        <f t="shared" si="1"/>
        <v>2</v>
      </c>
    </row>
    <row r="41" spans="1:15" ht="12.75">
      <c r="A41" s="206" t="s">
        <v>331</v>
      </c>
      <c r="B41" s="177">
        <v>5</v>
      </c>
      <c r="C41" s="177">
        <v>10</v>
      </c>
      <c r="D41" s="177"/>
      <c r="E41" s="203"/>
      <c r="F41" s="177">
        <v>1</v>
      </c>
      <c r="G41" s="177">
        <v>1</v>
      </c>
      <c r="H41" s="177">
        <v>1.5</v>
      </c>
      <c r="I41" s="177">
        <v>1</v>
      </c>
      <c r="J41" s="177"/>
      <c r="K41" s="177"/>
      <c r="L41" s="203"/>
      <c r="M41" s="203"/>
      <c r="N41" s="177">
        <f t="shared" si="0"/>
        <v>4.5</v>
      </c>
      <c r="O41" s="198">
        <f t="shared" si="1"/>
        <v>2.2222222222222223</v>
      </c>
    </row>
    <row r="42" spans="1:15" ht="12.75">
      <c r="A42" s="206" t="s">
        <v>319</v>
      </c>
      <c r="B42" s="177">
        <v>6</v>
      </c>
      <c r="C42" s="177">
        <v>2</v>
      </c>
      <c r="D42" s="177"/>
      <c r="E42" s="203"/>
      <c r="F42" s="177">
        <v>0</v>
      </c>
      <c r="G42" s="177">
        <v>0</v>
      </c>
      <c r="H42" s="177">
        <v>0</v>
      </c>
      <c r="I42" s="177">
        <v>1.5</v>
      </c>
      <c r="J42" s="177"/>
      <c r="K42" s="177"/>
      <c r="L42" s="203"/>
      <c r="M42" s="203"/>
      <c r="N42" s="177">
        <f t="shared" si="0"/>
        <v>1.5</v>
      </c>
      <c r="O42" s="198">
        <f t="shared" si="1"/>
        <v>1.3333333333333333</v>
      </c>
    </row>
    <row r="43" spans="1:15" ht="12.75">
      <c r="A43" s="206" t="s">
        <v>320</v>
      </c>
      <c r="B43" s="177">
        <v>6</v>
      </c>
      <c r="C43" s="177">
        <v>1</v>
      </c>
      <c r="D43" s="177"/>
      <c r="E43" s="203"/>
      <c r="F43" s="177">
        <v>0.5</v>
      </c>
      <c r="G43" s="177">
        <v>0</v>
      </c>
      <c r="H43" s="177">
        <v>0</v>
      </c>
      <c r="I43" s="177">
        <v>0</v>
      </c>
      <c r="J43" s="177"/>
      <c r="K43" s="177"/>
      <c r="L43" s="203"/>
      <c r="M43" s="203"/>
      <c r="N43" s="177">
        <f t="shared" si="0"/>
        <v>0.5</v>
      </c>
      <c r="O43" s="198">
        <f t="shared" si="1"/>
        <v>2</v>
      </c>
    </row>
    <row r="44" spans="1:15" ht="12.75">
      <c r="A44" s="206" t="s">
        <v>356</v>
      </c>
      <c r="B44" s="177">
        <v>6</v>
      </c>
      <c r="C44" s="177">
        <v>17</v>
      </c>
      <c r="D44" s="177"/>
      <c r="E44" s="203"/>
      <c r="F44" s="177">
        <v>3</v>
      </c>
      <c r="G44" s="177">
        <v>3</v>
      </c>
      <c r="H44" s="177">
        <v>1</v>
      </c>
      <c r="I44" s="177">
        <v>0</v>
      </c>
      <c r="J44" s="177"/>
      <c r="K44" s="177"/>
      <c r="L44" s="203"/>
      <c r="M44" s="203"/>
      <c r="N44" s="177">
        <f t="shared" si="0"/>
        <v>7</v>
      </c>
      <c r="O44" s="198">
        <f t="shared" si="1"/>
        <v>2.4285714285714284</v>
      </c>
    </row>
    <row r="45" spans="1:15" ht="12.75">
      <c r="A45" s="206" t="s">
        <v>321</v>
      </c>
      <c r="B45" s="177">
        <v>6</v>
      </c>
      <c r="C45" s="177">
        <v>5</v>
      </c>
      <c r="D45" s="177"/>
      <c r="E45" s="203"/>
      <c r="F45" s="177">
        <v>0</v>
      </c>
      <c r="G45" s="177">
        <v>0</v>
      </c>
      <c r="H45" s="177">
        <v>2</v>
      </c>
      <c r="I45" s="177">
        <v>0</v>
      </c>
      <c r="J45" s="177"/>
      <c r="K45" s="177"/>
      <c r="L45" s="203"/>
      <c r="M45" s="203"/>
      <c r="N45" s="177">
        <f t="shared" si="0"/>
        <v>2</v>
      </c>
      <c r="O45" s="198">
        <f t="shared" si="1"/>
        <v>2.5</v>
      </c>
    </row>
    <row r="46" spans="1:15" ht="12.75">
      <c r="A46" s="206" t="s">
        <v>322</v>
      </c>
      <c r="B46" s="177">
        <v>6</v>
      </c>
      <c r="C46" s="177">
        <v>7</v>
      </c>
      <c r="D46" s="177">
        <v>1</v>
      </c>
      <c r="E46" s="203">
        <v>1</v>
      </c>
      <c r="F46" s="177">
        <v>0</v>
      </c>
      <c r="G46" s="177">
        <v>0</v>
      </c>
      <c r="H46" s="177">
        <v>4</v>
      </c>
      <c r="I46" s="177">
        <v>0</v>
      </c>
      <c r="J46" s="177">
        <v>0.5</v>
      </c>
      <c r="K46" s="177" t="s">
        <v>19</v>
      </c>
      <c r="L46" s="203">
        <v>0.5</v>
      </c>
      <c r="M46" s="203" t="s">
        <v>18</v>
      </c>
      <c r="N46" s="177">
        <f t="shared" si="0"/>
        <v>5</v>
      </c>
      <c r="O46" s="198">
        <f t="shared" si="1"/>
        <v>1.8</v>
      </c>
    </row>
    <row r="47" spans="1:15" ht="12.75">
      <c r="A47" s="206" t="s">
        <v>323</v>
      </c>
      <c r="B47" s="177">
        <v>6</v>
      </c>
      <c r="C47" s="177">
        <v>9</v>
      </c>
      <c r="D47" s="177"/>
      <c r="E47" s="203"/>
      <c r="F47" s="177">
        <v>1</v>
      </c>
      <c r="G47" s="177">
        <v>0</v>
      </c>
      <c r="H47" s="177">
        <v>3</v>
      </c>
      <c r="I47" s="177">
        <v>0</v>
      </c>
      <c r="J47" s="177"/>
      <c r="K47" s="177"/>
      <c r="L47" s="203"/>
      <c r="M47" s="203"/>
      <c r="N47" s="177">
        <f t="shared" si="0"/>
        <v>4</v>
      </c>
      <c r="O47" s="198">
        <f t="shared" si="1"/>
        <v>2.25</v>
      </c>
    </row>
    <row r="48" spans="1:15" ht="12.75">
      <c r="A48" s="206" t="s">
        <v>36</v>
      </c>
      <c r="B48" s="177">
        <v>6</v>
      </c>
      <c r="C48" s="177">
        <v>2</v>
      </c>
      <c r="D48" s="177"/>
      <c r="E48" s="203"/>
      <c r="F48" s="177">
        <v>0</v>
      </c>
      <c r="G48" s="177">
        <v>1</v>
      </c>
      <c r="H48" s="177">
        <v>0</v>
      </c>
      <c r="I48" s="177">
        <v>0</v>
      </c>
      <c r="J48" s="177"/>
      <c r="K48" s="177"/>
      <c r="L48" s="203"/>
      <c r="M48" s="203"/>
      <c r="N48" s="177">
        <f t="shared" si="0"/>
        <v>1</v>
      </c>
      <c r="O48" s="198">
        <f t="shared" si="1"/>
        <v>2</v>
      </c>
    </row>
    <row r="49" spans="1:15" ht="12.75">
      <c r="A49" s="206" t="s">
        <v>37</v>
      </c>
      <c r="B49" s="177">
        <v>7</v>
      </c>
      <c r="C49" s="177">
        <v>5</v>
      </c>
      <c r="D49" s="177"/>
      <c r="E49" s="203"/>
      <c r="F49" s="177">
        <v>1</v>
      </c>
      <c r="G49" s="177">
        <v>1.5</v>
      </c>
      <c r="H49" s="177">
        <v>0</v>
      </c>
      <c r="I49" s="177">
        <v>0</v>
      </c>
      <c r="J49" s="177"/>
      <c r="K49" s="177"/>
      <c r="L49" s="203"/>
      <c r="M49" s="203"/>
      <c r="N49" s="177">
        <f t="shared" si="0"/>
        <v>2.5</v>
      </c>
      <c r="O49" s="198">
        <f t="shared" si="1"/>
        <v>2</v>
      </c>
    </row>
    <row r="50" spans="1:15" ht="12.75">
      <c r="A50" s="206" t="s">
        <v>38</v>
      </c>
      <c r="B50" s="177">
        <v>7</v>
      </c>
      <c r="C50" s="177">
        <v>8</v>
      </c>
      <c r="D50" s="177"/>
      <c r="E50" s="203"/>
      <c r="F50" s="177">
        <v>2.5</v>
      </c>
      <c r="G50" s="177">
        <v>1</v>
      </c>
      <c r="H50" s="177">
        <v>0</v>
      </c>
      <c r="I50" s="177">
        <v>0</v>
      </c>
      <c r="J50" s="177">
        <v>0.5</v>
      </c>
      <c r="K50" s="177" t="s">
        <v>17</v>
      </c>
      <c r="L50" s="203"/>
      <c r="M50" s="203"/>
      <c r="N50" s="177">
        <f t="shared" si="0"/>
        <v>4</v>
      </c>
      <c r="O50" s="198">
        <f t="shared" si="1"/>
        <v>2</v>
      </c>
    </row>
    <row r="51" spans="1:15" ht="12.75">
      <c r="A51" s="206" t="s">
        <v>39</v>
      </c>
      <c r="B51" s="177">
        <v>7</v>
      </c>
      <c r="C51" s="177">
        <v>10</v>
      </c>
      <c r="D51" s="177"/>
      <c r="E51" s="203"/>
      <c r="F51" s="177">
        <v>1</v>
      </c>
      <c r="G51" s="177">
        <v>1.5</v>
      </c>
      <c r="H51" s="177">
        <v>2</v>
      </c>
      <c r="I51" s="177">
        <v>0</v>
      </c>
      <c r="J51" s="177"/>
      <c r="K51" s="177"/>
      <c r="L51" s="203"/>
      <c r="M51" s="203"/>
      <c r="N51" s="177">
        <f t="shared" si="0"/>
        <v>4.5</v>
      </c>
      <c r="O51" s="198">
        <f t="shared" si="1"/>
        <v>2.2222222222222223</v>
      </c>
    </row>
    <row r="52" spans="1:15" ht="12.75">
      <c r="A52" s="206" t="s">
        <v>354</v>
      </c>
      <c r="B52" s="177">
        <v>7</v>
      </c>
      <c r="C52" s="177">
        <v>8</v>
      </c>
      <c r="D52" s="177"/>
      <c r="E52" s="203"/>
      <c r="F52" s="177">
        <v>1</v>
      </c>
      <c r="G52" s="177">
        <v>1</v>
      </c>
      <c r="H52" s="177">
        <v>0</v>
      </c>
      <c r="I52" s="177">
        <v>1</v>
      </c>
      <c r="J52" s="177"/>
      <c r="K52" s="177"/>
      <c r="L52" s="203"/>
      <c r="M52" s="203"/>
      <c r="N52" s="177">
        <f t="shared" si="0"/>
        <v>3</v>
      </c>
      <c r="O52" s="198">
        <f t="shared" si="1"/>
        <v>2.6666666666666665</v>
      </c>
    </row>
    <row r="53" spans="1:15" ht="12.75">
      <c r="A53" s="206" t="s">
        <v>355</v>
      </c>
      <c r="B53" s="177">
        <v>7</v>
      </c>
      <c r="C53" s="177">
        <v>4</v>
      </c>
      <c r="D53" s="177"/>
      <c r="E53" s="203"/>
      <c r="F53" s="177">
        <v>1</v>
      </c>
      <c r="G53" s="177">
        <v>1</v>
      </c>
      <c r="H53" s="177">
        <v>0</v>
      </c>
      <c r="I53" s="177">
        <v>0</v>
      </c>
      <c r="J53" s="177"/>
      <c r="K53" s="177"/>
      <c r="L53" s="203"/>
      <c r="M53" s="203"/>
      <c r="N53" s="177">
        <f t="shared" si="0"/>
        <v>2</v>
      </c>
      <c r="O53" s="198">
        <f t="shared" si="1"/>
        <v>2</v>
      </c>
    </row>
    <row r="54" spans="1:15" ht="12.75">
      <c r="A54" s="206" t="s">
        <v>378</v>
      </c>
      <c r="B54" s="177">
        <v>7</v>
      </c>
      <c r="C54" s="179">
        <v>31</v>
      </c>
      <c r="D54" s="179">
        <v>1</v>
      </c>
      <c r="E54" s="203"/>
      <c r="F54" s="179">
        <v>3</v>
      </c>
      <c r="G54" s="179">
        <v>4</v>
      </c>
      <c r="H54" s="179">
        <v>4</v>
      </c>
      <c r="I54" s="179">
        <v>2</v>
      </c>
      <c r="J54" s="179">
        <v>0.5</v>
      </c>
      <c r="K54" s="179" t="s">
        <v>17</v>
      </c>
      <c r="L54" s="203"/>
      <c r="M54" s="203"/>
      <c r="N54" s="177">
        <f t="shared" si="0"/>
        <v>13.5</v>
      </c>
      <c r="O54" s="198">
        <f t="shared" si="1"/>
        <v>2.3703703703703702</v>
      </c>
    </row>
    <row r="55" spans="1:15" ht="12.75">
      <c r="A55" s="206" t="s">
        <v>40</v>
      </c>
      <c r="B55" s="177">
        <v>7</v>
      </c>
      <c r="C55" s="177">
        <v>7</v>
      </c>
      <c r="D55" s="177"/>
      <c r="E55" s="203"/>
      <c r="F55" s="177">
        <v>2.5</v>
      </c>
      <c r="G55" s="177">
        <v>0</v>
      </c>
      <c r="H55" s="177">
        <v>0</v>
      </c>
      <c r="I55" s="177">
        <v>0</v>
      </c>
      <c r="J55" s="177"/>
      <c r="K55" s="177"/>
      <c r="L55" s="203"/>
      <c r="M55" s="203"/>
      <c r="N55" s="177">
        <f t="shared" si="0"/>
        <v>2.5</v>
      </c>
      <c r="O55" s="198">
        <f t="shared" si="1"/>
        <v>2.8</v>
      </c>
    </row>
    <row r="56" spans="1:15" ht="25.5">
      <c r="A56" s="206" t="s">
        <v>357</v>
      </c>
      <c r="B56" s="177">
        <v>8</v>
      </c>
      <c r="C56" s="177">
        <v>2</v>
      </c>
      <c r="D56" s="177"/>
      <c r="E56" s="203"/>
      <c r="F56" s="177">
        <v>1</v>
      </c>
      <c r="G56" s="177">
        <v>0</v>
      </c>
      <c r="H56" s="177">
        <v>0</v>
      </c>
      <c r="I56" s="177">
        <v>0</v>
      </c>
      <c r="J56" s="177"/>
      <c r="K56" s="177"/>
      <c r="L56" s="203"/>
      <c r="M56" s="203"/>
      <c r="N56" s="177">
        <f t="shared" si="0"/>
        <v>1</v>
      </c>
      <c r="O56" s="198">
        <f t="shared" si="1"/>
        <v>2</v>
      </c>
    </row>
    <row r="57" spans="1:15" ht="25.5">
      <c r="A57" s="206" t="s">
        <v>358</v>
      </c>
      <c r="B57" s="177">
        <v>8</v>
      </c>
      <c r="C57" s="177">
        <v>3</v>
      </c>
      <c r="D57" s="177"/>
      <c r="E57" s="203"/>
      <c r="F57" s="177">
        <v>0</v>
      </c>
      <c r="G57" s="177">
        <v>1</v>
      </c>
      <c r="H57" s="177">
        <v>1</v>
      </c>
      <c r="I57" s="177">
        <v>0</v>
      </c>
      <c r="J57" s="177"/>
      <c r="K57" s="177"/>
      <c r="L57" s="203"/>
      <c r="M57" s="203"/>
      <c r="N57" s="177">
        <f t="shared" si="0"/>
        <v>2</v>
      </c>
      <c r="O57" s="198">
        <f t="shared" si="1"/>
        <v>1.5</v>
      </c>
    </row>
    <row r="58" spans="1:15" ht="12.75">
      <c r="A58" s="206" t="s">
        <v>41</v>
      </c>
      <c r="B58" s="177">
        <v>8</v>
      </c>
      <c r="C58" s="177">
        <v>45</v>
      </c>
      <c r="D58" s="177"/>
      <c r="E58" s="203"/>
      <c r="F58" s="177">
        <v>4</v>
      </c>
      <c r="G58" s="177">
        <v>6</v>
      </c>
      <c r="H58" s="177">
        <v>6</v>
      </c>
      <c r="I58" s="177">
        <v>4</v>
      </c>
      <c r="J58" s="177"/>
      <c r="K58" s="177"/>
      <c r="L58" s="203"/>
      <c r="M58" s="203"/>
      <c r="N58" s="177">
        <f t="shared" si="0"/>
        <v>20</v>
      </c>
      <c r="O58" s="198">
        <f t="shared" si="1"/>
        <v>2.25</v>
      </c>
    </row>
    <row r="59" spans="1:15" ht="12.75">
      <c r="A59" s="206" t="s">
        <v>333</v>
      </c>
      <c r="B59" s="177">
        <v>8</v>
      </c>
      <c r="C59" s="177">
        <v>1</v>
      </c>
      <c r="D59" s="177"/>
      <c r="E59" s="203"/>
      <c r="F59" s="177">
        <v>0.5</v>
      </c>
      <c r="G59" s="177">
        <v>0</v>
      </c>
      <c r="H59" s="177">
        <v>0</v>
      </c>
      <c r="I59" s="177">
        <v>0</v>
      </c>
      <c r="J59" s="177"/>
      <c r="K59" s="177"/>
      <c r="L59" s="203"/>
      <c r="M59" s="203"/>
      <c r="N59" s="177">
        <f t="shared" si="0"/>
        <v>0.5</v>
      </c>
      <c r="O59" s="198">
        <f t="shared" si="1"/>
        <v>2</v>
      </c>
    </row>
    <row r="60" spans="1:15" ht="12.75">
      <c r="A60" s="206" t="s">
        <v>334</v>
      </c>
      <c r="B60" s="177">
        <v>8</v>
      </c>
      <c r="C60" s="179">
        <v>6</v>
      </c>
      <c r="D60" s="179"/>
      <c r="E60" s="203"/>
      <c r="F60" s="179">
        <v>2</v>
      </c>
      <c r="G60" s="179">
        <v>1</v>
      </c>
      <c r="H60" s="179">
        <v>0</v>
      </c>
      <c r="I60" s="179">
        <v>0</v>
      </c>
      <c r="J60" s="179"/>
      <c r="K60" s="179"/>
      <c r="L60" s="203"/>
      <c r="M60" s="203"/>
      <c r="N60" s="177">
        <f t="shared" si="0"/>
        <v>3</v>
      </c>
      <c r="O60" s="198">
        <f t="shared" si="1"/>
        <v>2</v>
      </c>
    </row>
    <row r="61" spans="1:15" ht="12.75">
      <c r="A61" s="206" t="s">
        <v>335</v>
      </c>
      <c r="B61" s="177">
        <v>8</v>
      </c>
      <c r="C61" s="177">
        <v>2</v>
      </c>
      <c r="D61" s="177"/>
      <c r="E61" s="203"/>
      <c r="F61" s="177">
        <v>0</v>
      </c>
      <c r="G61" s="177">
        <v>1</v>
      </c>
      <c r="H61" s="177">
        <v>0</v>
      </c>
      <c r="I61" s="177">
        <v>0</v>
      </c>
      <c r="J61" s="177"/>
      <c r="K61" s="177"/>
      <c r="L61" s="203"/>
      <c r="M61" s="203"/>
      <c r="N61" s="177">
        <f t="shared" si="0"/>
        <v>1</v>
      </c>
      <c r="O61" s="198">
        <f t="shared" si="1"/>
        <v>2</v>
      </c>
    </row>
    <row r="62" spans="1:15" ht="25.5">
      <c r="A62" s="206" t="s">
        <v>359</v>
      </c>
      <c r="B62" s="177">
        <v>8</v>
      </c>
      <c r="C62" s="177">
        <v>1</v>
      </c>
      <c r="D62" s="177"/>
      <c r="E62" s="203"/>
      <c r="F62" s="177">
        <v>0.5</v>
      </c>
      <c r="G62" s="177">
        <v>0</v>
      </c>
      <c r="H62" s="177">
        <v>0</v>
      </c>
      <c r="I62" s="177">
        <v>0</v>
      </c>
      <c r="J62" s="177"/>
      <c r="K62" s="177"/>
      <c r="L62" s="203"/>
      <c r="M62" s="203"/>
      <c r="N62" s="177">
        <f t="shared" si="0"/>
        <v>0.5</v>
      </c>
      <c r="O62" s="198">
        <f t="shared" si="1"/>
        <v>2</v>
      </c>
    </row>
    <row r="63" spans="1:15" ht="12.75">
      <c r="A63" s="206" t="s">
        <v>42</v>
      </c>
      <c r="B63" s="177">
        <v>8</v>
      </c>
      <c r="C63" s="177">
        <v>13</v>
      </c>
      <c r="D63" s="177"/>
      <c r="E63" s="203"/>
      <c r="F63" s="177">
        <v>1</v>
      </c>
      <c r="G63" s="177">
        <v>1</v>
      </c>
      <c r="H63" s="177">
        <v>0.5</v>
      </c>
      <c r="I63" s="177">
        <v>3</v>
      </c>
      <c r="J63" s="177"/>
      <c r="K63" s="177"/>
      <c r="L63" s="203"/>
      <c r="M63" s="203"/>
      <c r="N63" s="177">
        <f t="shared" si="0"/>
        <v>5.5</v>
      </c>
      <c r="O63" s="198">
        <f t="shared" si="1"/>
        <v>2.3636363636363638</v>
      </c>
    </row>
    <row r="64" spans="1:15" ht="12.75">
      <c r="A64" s="206" t="s">
        <v>43</v>
      </c>
      <c r="B64" s="177">
        <v>9</v>
      </c>
      <c r="C64" s="177">
        <v>7</v>
      </c>
      <c r="D64" s="177"/>
      <c r="E64" s="203"/>
      <c r="F64" s="177">
        <v>1</v>
      </c>
      <c r="G64" s="177">
        <v>1</v>
      </c>
      <c r="H64" s="177">
        <v>1</v>
      </c>
      <c r="I64" s="177">
        <v>0</v>
      </c>
      <c r="J64" s="177"/>
      <c r="K64" s="177"/>
      <c r="L64" s="203"/>
      <c r="M64" s="203"/>
      <c r="N64" s="177">
        <f t="shared" si="0"/>
        <v>3</v>
      </c>
      <c r="O64" s="198">
        <f t="shared" si="1"/>
        <v>2.3333333333333335</v>
      </c>
    </row>
    <row r="65" spans="1:15" ht="12.75">
      <c r="A65" s="206" t="s">
        <v>44</v>
      </c>
      <c r="B65" s="177">
        <v>9</v>
      </c>
      <c r="C65" s="177">
        <v>12</v>
      </c>
      <c r="D65" s="177"/>
      <c r="E65" s="203"/>
      <c r="F65" s="177">
        <v>1</v>
      </c>
      <c r="G65" s="177">
        <v>2</v>
      </c>
      <c r="H65" s="177">
        <v>2</v>
      </c>
      <c r="I65" s="177">
        <v>0</v>
      </c>
      <c r="J65" s="177"/>
      <c r="K65" s="177"/>
      <c r="L65" s="203"/>
      <c r="M65" s="203"/>
      <c r="N65" s="177">
        <f t="shared" si="0"/>
        <v>5</v>
      </c>
      <c r="O65" s="198">
        <f t="shared" si="1"/>
        <v>2.4</v>
      </c>
    </row>
    <row r="66" spans="1:15" ht="13.5" thickBot="1">
      <c r="A66" s="207" t="s">
        <v>45</v>
      </c>
      <c r="B66" s="180">
        <v>9</v>
      </c>
      <c r="C66" s="180">
        <v>3</v>
      </c>
      <c r="D66" s="180"/>
      <c r="E66" s="204"/>
      <c r="F66" s="180">
        <v>0</v>
      </c>
      <c r="G66" s="180">
        <v>0</v>
      </c>
      <c r="H66" s="180">
        <v>0</v>
      </c>
      <c r="I66" s="180">
        <v>1.5</v>
      </c>
      <c r="J66" s="180"/>
      <c r="K66" s="180"/>
      <c r="L66" s="204"/>
      <c r="M66" s="204"/>
      <c r="N66" s="180">
        <f t="shared" si="0"/>
        <v>1.5</v>
      </c>
      <c r="O66" s="199">
        <f t="shared" si="1"/>
        <v>2</v>
      </c>
    </row>
    <row r="67" spans="1:15" ht="12.75">
      <c r="A67" s="213" t="s">
        <v>46</v>
      </c>
      <c r="B67" s="214">
        <v>10</v>
      </c>
      <c r="C67" s="214">
        <v>15</v>
      </c>
      <c r="D67" s="214"/>
      <c r="E67" s="215"/>
      <c r="F67" s="214">
        <v>3</v>
      </c>
      <c r="G67" s="214">
        <v>0.5</v>
      </c>
      <c r="H67" s="214">
        <v>1</v>
      </c>
      <c r="I67" s="214">
        <v>2</v>
      </c>
      <c r="J67" s="214"/>
      <c r="K67" s="214"/>
      <c r="L67" s="215"/>
      <c r="M67" s="215"/>
      <c r="N67" s="214">
        <f aca="true" t="shared" si="2" ref="N67:N85">SUM(F67:J67)+L67</f>
        <v>6.5</v>
      </c>
      <c r="O67" s="216">
        <f aca="true" t="shared" si="3" ref="O67:O85">(C67+D67+E67)/N67</f>
        <v>2.3076923076923075</v>
      </c>
    </row>
    <row r="68" spans="1:15" ht="25.5">
      <c r="A68" s="206" t="s">
        <v>325</v>
      </c>
      <c r="B68" s="177">
        <v>10</v>
      </c>
      <c r="C68" s="177">
        <v>2</v>
      </c>
      <c r="D68" s="177"/>
      <c r="E68" s="203"/>
      <c r="F68" s="177">
        <v>1</v>
      </c>
      <c r="G68" s="177">
        <v>0</v>
      </c>
      <c r="H68" s="177">
        <v>0</v>
      </c>
      <c r="I68" s="177">
        <v>0</v>
      </c>
      <c r="J68" s="177"/>
      <c r="K68" s="177"/>
      <c r="L68" s="203"/>
      <c r="M68" s="203"/>
      <c r="N68" s="177">
        <f t="shared" si="2"/>
        <v>1</v>
      </c>
      <c r="O68" s="198">
        <f t="shared" si="3"/>
        <v>2</v>
      </c>
    </row>
    <row r="69" spans="1:15" ht="25.5">
      <c r="A69" s="206" t="s">
        <v>326</v>
      </c>
      <c r="B69" s="177">
        <v>10</v>
      </c>
      <c r="C69" s="177">
        <v>16</v>
      </c>
      <c r="D69" s="177"/>
      <c r="E69" s="203"/>
      <c r="F69" s="177">
        <v>2</v>
      </c>
      <c r="G69" s="177">
        <v>2</v>
      </c>
      <c r="H69" s="177">
        <v>1</v>
      </c>
      <c r="I69" s="177">
        <v>2</v>
      </c>
      <c r="J69" s="177"/>
      <c r="K69" s="177"/>
      <c r="L69" s="203"/>
      <c r="M69" s="203"/>
      <c r="N69" s="177">
        <f t="shared" si="2"/>
        <v>7</v>
      </c>
      <c r="O69" s="198">
        <f t="shared" si="3"/>
        <v>2.2857142857142856</v>
      </c>
    </row>
    <row r="70" spans="1:15" ht="12.75">
      <c r="A70" s="206" t="s">
        <v>360</v>
      </c>
      <c r="B70" s="177">
        <v>10</v>
      </c>
      <c r="C70" s="177">
        <v>5</v>
      </c>
      <c r="D70" s="177"/>
      <c r="E70" s="203"/>
      <c r="F70" s="177">
        <v>0.5</v>
      </c>
      <c r="G70" s="177">
        <v>1</v>
      </c>
      <c r="H70" s="177">
        <v>0.5</v>
      </c>
      <c r="I70" s="177">
        <v>0</v>
      </c>
      <c r="J70" s="177"/>
      <c r="K70" s="177"/>
      <c r="L70" s="203"/>
      <c r="M70" s="203"/>
      <c r="N70" s="177">
        <f t="shared" si="2"/>
        <v>2</v>
      </c>
      <c r="O70" s="198">
        <f t="shared" si="3"/>
        <v>2.5</v>
      </c>
    </row>
    <row r="71" spans="1:15" ht="12.75">
      <c r="A71" s="206" t="s">
        <v>361</v>
      </c>
      <c r="B71" s="177">
        <v>10</v>
      </c>
      <c r="C71" s="177">
        <v>69</v>
      </c>
      <c r="D71" s="177"/>
      <c r="E71" s="203"/>
      <c r="F71" s="177">
        <v>8</v>
      </c>
      <c r="G71" s="177">
        <v>12</v>
      </c>
      <c r="H71" s="177">
        <v>9</v>
      </c>
      <c r="I71" s="177">
        <v>1</v>
      </c>
      <c r="J71" s="177"/>
      <c r="K71" s="177"/>
      <c r="L71" s="203">
        <v>0.5</v>
      </c>
      <c r="M71" s="203" t="s">
        <v>20</v>
      </c>
      <c r="N71" s="177">
        <f t="shared" si="2"/>
        <v>30.5</v>
      </c>
      <c r="O71" s="198">
        <f t="shared" si="3"/>
        <v>2.262295081967213</v>
      </c>
    </row>
    <row r="72" spans="1:15" ht="12.75">
      <c r="A72" s="206" t="s">
        <v>362</v>
      </c>
      <c r="B72" s="177">
        <v>10</v>
      </c>
      <c r="C72" s="177">
        <v>1</v>
      </c>
      <c r="D72" s="177"/>
      <c r="E72" s="203"/>
      <c r="F72" s="177">
        <v>0</v>
      </c>
      <c r="G72" s="177">
        <v>0.5</v>
      </c>
      <c r="H72" s="177">
        <v>0</v>
      </c>
      <c r="I72" s="177">
        <v>0</v>
      </c>
      <c r="J72" s="177"/>
      <c r="K72" s="177"/>
      <c r="L72" s="203"/>
      <c r="M72" s="203"/>
      <c r="N72" s="177">
        <f t="shared" si="2"/>
        <v>0.5</v>
      </c>
      <c r="O72" s="198">
        <f t="shared" si="3"/>
        <v>2</v>
      </c>
    </row>
    <row r="73" spans="1:15" ht="12.75">
      <c r="A73" s="206" t="s">
        <v>363</v>
      </c>
      <c r="B73" s="177">
        <v>10</v>
      </c>
      <c r="C73" s="177">
        <v>3</v>
      </c>
      <c r="D73" s="177"/>
      <c r="E73" s="203"/>
      <c r="F73" s="177">
        <v>0</v>
      </c>
      <c r="G73" s="177">
        <v>1.5</v>
      </c>
      <c r="H73" s="177">
        <v>0</v>
      </c>
      <c r="I73" s="177">
        <v>0</v>
      </c>
      <c r="J73" s="177"/>
      <c r="K73" s="177"/>
      <c r="L73" s="203"/>
      <c r="M73" s="203"/>
      <c r="N73" s="177">
        <f t="shared" si="2"/>
        <v>1.5</v>
      </c>
      <c r="O73" s="198">
        <f t="shared" si="3"/>
        <v>2</v>
      </c>
    </row>
    <row r="74" spans="1:15" ht="12.75">
      <c r="A74" s="206" t="s">
        <v>47</v>
      </c>
      <c r="B74" s="177">
        <v>10</v>
      </c>
      <c r="C74" s="177">
        <v>2</v>
      </c>
      <c r="D74" s="177"/>
      <c r="E74" s="203"/>
      <c r="F74" s="177">
        <v>0</v>
      </c>
      <c r="G74" s="177">
        <v>1</v>
      </c>
      <c r="H74" s="177">
        <v>0</v>
      </c>
      <c r="I74" s="177">
        <v>0</v>
      </c>
      <c r="J74" s="177"/>
      <c r="K74" s="177"/>
      <c r="L74" s="203"/>
      <c r="M74" s="203"/>
      <c r="N74" s="177">
        <f t="shared" si="2"/>
        <v>1</v>
      </c>
      <c r="O74" s="198">
        <f t="shared" si="3"/>
        <v>2</v>
      </c>
    </row>
    <row r="75" spans="1:15" ht="12.75">
      <c r="A75" s="206" t="s">
        <v>48</v>
      </c>
      <c r="B75" s="177">
        <v>10</v>
      </c>
      <c r="C75" s="177">
        <v>3</v>
      </c>
      <c r="D75" s="177"/>
      <c r="E75" s="203"/>
      <c r="F75" s="177">
        <v>1.5</v>
      </c>
      <c r="G75" s="177">
        <v>0</v>
      </c>
      <c r="H75" s="177">
        <v>0</v>
      </c>
      <c r="I75" s="177">
        <v>0</v>
      </c>
      <c r="J75" s="177"/>
      <c r="K75" s="177"/>
      <c r="L75" s="203"/>
      <c r="M75" s="203"/>
      <c r="N75" s="177">
        <f t="shared" si="2"/>
        <v>1.5</v>
      </c>
      <c r="O75" s="198">
        <f t="shared" si="3"/>
        <v>2</v>
      </c>
    </row>
    <row r="76" spans="1:15" ht="12.75">
      <c r="A76" s="206" t="s">
        <v>49</v>
      </c>
      <c r="B76" s="177">
        <v>10</v>
      </c>
      <c r="C76" s="177">
        <v>10</v>
      </c>
      <c r="D76" s="177"/>
      <c r="E76" s="203"/>
      <c r="F76" s="177">
        <v>4.5</v>
      </c>
      <c r="G76" s="177">
        <v>0</v>
      </c>
      <c r="H76" s="177">
        <v>0</v>
      </c>
      <c r="I76" s="177">
        <v>0</v>
      </c>
      <c r="J76" s="177"/>
      <c r="K76" s="177"/>
      <c r="L76" s="203"/>
      <c r="M76" s="203"/>
      <c r="N76" s="177">
        <f t="shared" si="2"/>
        <v>4.5</v>
      </c>
      <c r="O76" s="198">
        <f t="shared" si="3"/>
        <v>2.2222222222222223</v>
      </c>
    </row>
    <row r="77" spans="1:15" ht="12.75">
      <c r="A77" s="206" t="s">
        <v>364</v>
      </c>
      <c r="B77" s="177">
        <v>11</v>
      </c>
      <c r="C77" s="177">
        <v>4</v>
      </c>
      <c r="D77" s="177"/>
      <c r="E77" s="203"/>
      <c r="F77" s="177">
        <v>0</v>
      </c>
      <c r="G77" s="177">
        <v>1.5</v>
      </c>
      <c r="H77" s="177">
        <v>0</v>
      </c>
      <c r="I77" s="177">
        <v>0</v>
      </c>
      <c r="J77" s="177"/>
      <c r="K77" s="177"/>
      <c r="L77" s="203"/>
      <c r="M77" s="203"/>
      <c r="N77" s="177">
        <f t="shared" si="2"/>
        <v>1.5</v>
      </c>
      <c r="O77" s="198">
        <f t="shared" si="3"/>
        <v>2.6666666666666665</v>
      </c>
    </row>
    <row r="78" spans="1:15" ht="12.75">
      <c r="A78" s="206" t="s">
        <v>366</v>
      </c>
      <c r="B78" s="177">
        <v>11</v>
      </c>
      <c r="C78" s="177">
        <v>1</v>
      </c>
      <c r="D78" s="177"/>
      <c r="E78" s="203"/>
      <c r="F78" s="177">
        <v>0</v>
      </c>
      <c r="G78" s="177">
        <v>0.5</v>
      </c>
      <c r="H78" s="177">
        <v>0</v>
      </c>
      <c r="I78" s="177">
        <v>0</v>
      </c>
      <c r="J78" s="177"/>
      <c r="K78" s="177"/>
      <c r="L78" s="203"/>
      <c r="M78" s="203"/>
      <c r="N78" s="177">
        <f t="shared" si="2"/>
        <v>0.5</v>
      </c>
      <c r="O78" s="198">
        <f t="shared" si="3"/>
        <v>2</v>
      </c>
    </row>
    <row r="79" spans="1:15" ht="12.75">
      <c r="A79" s="206" t="s">
        <v>365</v>
      </c>
      <c r="B79" s="177">
        <v>11</v>
      </c>
      <c r="C79" s="177">
        <v>16</v>
      </c>
      <c r="D79" s="177"/>
      <c r="E79" s="203"/>
      <c r="F79" s="177">
        <v>0</v>
      </c>
      <c r="G79" s="177">
        <v>5.5</v>
      </c>
      <c r="H79" s="177">
        <v>0</v>
      </c>
      <c r="I79" s="177">
        <v>1</v>
      </c>
      <c r="J79" s="177">
        <v>0.5</v>
      </c>
      <c r="K79" s="177" t="s">
        <v>20</v>
      </c>
      <c r="L79" s="203"/>
      <c r="M79" s="203"/>
      <c r="N79" s="177">
        <f t="shared" si="2"/>
        <v>7</v>
      </c>
      <c r="O79" s="198">
        <f t="shared" si="3"/>
        <v>2.2857142857142856</v>
      </c>
    </row>
    <row r="80" spans="1:15" ht="12.75">
      <c r="A80" s="206" t="s">
        <v>50</v>
      </c>
      <c r="B80" s="177">
        <v>11</v>
      </c>
      <c r="C80" s="177">
        <v>13</v>
      </c>
      <c r="D80" s="177"/>
      <c r="E80" s="203"/>
      <c r="F80" s="177">
        <v>1.5</v>
      </c>
      <c r="G80" s="177">
        <v>1.5</v>
      </c>
      <c r="H80" s="177">
        <v>0</v>
      </c>
      <c r="I80" s="177">
        <v>2.5</v>
      </c>
      <c r="J80" s="177"/>
      <c r="K80" s="177"/>
      <c r="L80" s="203"/>
      <c r="M80" s="203"/>
      <c r="N80" s="177">
        <f t="shared" si="2"/>
        <v>5.5</v>
      </c>
      <c r="O80" s="198">
        <f t="shared" si="3"/>
        <v>2.3636363636363638</v>
      </c>
    </row>
    <row r="81" spans="1:15" ht="25.5">
      <c r="A81" s="206" t="s">
        <v>332</v>
      </c>
      <c r="B81" s="177">
        <v>12</v>
      </c>
      <c r="C81" s="177">
        <v>14</v>
      </c>
      <c r="D81" s="177"/>
      <c r="E81" s="203">
        <v>1</v>
      </c>
      <c r="F81" s="177">
        <v>1</v>
      </c>
      <c r="G81" s="177">
        <v>4</v>
      </c>
      <c r="H81" s="177">
        <v>1</v>
      </c>
      <c r="I81" s="177">
        <v>0</v>
      </c>
      <c r="J81" s="177"/>
      <c r="K81" s="177"/>
      <c r="L81" s="203">
        <v>1</v>
      </c>
      <c r="M81" s="203" t="s">
        <v>18</v>
      </c>
      <c r="N81" s="177">
        <f t="shared" si="2"/>
        <v>7</v>
      </c>
      <c r="O81" s="198">
        <f t="shared" si="3"/>
        <v>2.142857142857143</v>
      </c>
    </row>
    <row r="82" spans="1:15" ht="25.5">
      <c r="A82" s="206" t="s">
        <v>367</v>
      </c>
      <c r="B82" s="177">
        <v>12</v>
      </c>
      <c r="C82" s="177">
        <v>2</v>
      </c>
      <c r="D82" s="177"/>
      <c r="E82" s="203"/>
      <c r="F82" s="177">
        <v>0.5</v>
      </c>
      <c r="G82" s="177">
        <v>0.5</v>
      </c>
      <c r="H82" s="177">
        <v>0</v>
      </c>
      <c r="I82" s="177">
        <v>0</v>
      </c>
      <c r="J82" s="177"/>
      <c r="K82" s="177"/>
      <c r="L82" s="203"/>
      <c r="M82" s="203"/>
      <c r="N82" s="177">
        <f t="shared" si="2"/>
        <v>1</v>
      </c>
      <c r="O82" s="198">
        <f t="shared" si="3"/>
        <v>2</v>
      </c>
    </row>
    <row r="83" spans="1:15" ht="12.75">
      <c r="A83" s="206" t="s">
        <v>51</v>
      </c>
      <c r="B83" s="177">
        <v>12</v>
      </c>
      <c r="C83" s="177">
        <v>2</v>
      </c>
      <c r="D83" s="177"/>
      <c r="E83" s="203"/>
      <c r="F83" s="177">
        <v>0</v>
      </c>
      <c r="G83" s="177">
        <v>0</v>
      </c>
      <c r="H83" s="177">
        <v>1</v>
      </c>
      <c r="I83" s="177">
        <v>0</v>
      </c>
      <c r="J83" s="177"/>
      <c r="K83" s="177"/>
      <c r="L83" s="203">
        <v>0.5</v>
      </c>
      <c r="M83" s="203" t="s">
        <v>17</v>
      </c>
      <c r="N83" s="177">
        <f t="shared" si="2"/>
        <v>1.5</v>
      </c>
      <c r="O83" s="198">
        <f t="shared" si="3"/>
        <v>1.3333333333333333</v>
      </c>
    </row>
    <row r="84" spans="1:15" ht="12.75">
      <c r="A84" s="206" t="s">
        <v>368</v>
      </c>
      <c r="B84" s="177">
        <v>12</v>
      </c>
      <c r="C84" s="177">
        <v>1</v>
      </c>
      <c r="D84" s="177"/>
      <c r="E84" s="203"/>
      <c r="F84" s="177">
        <v>0</v>
      </c>
      <c r="G84" s="177">
        <v>0.5</v>
      </c>
      <c r="H84" s="177">
        <v>0</v>
      </c>
      <c r="I84" s="177">
        <v>0</v>
      </c>
      <c r="J84" s="177"/>
      <c r="K84" s="177"/>
      <c r="L84" s="203"/>
      <c r="M84" s="203"/>
      <c r="N84" s="177">
        <f t="shared" si="2"/>
        <v>0.5</v>
      </c>
      <c r="O84" s="198">
        <f t="shared" si="3"/>
        <v>2</v>
      </c>
    </row>
    <row r="85" spans="1:15" ht="13.5" thickBot="1">
      <c r="A85" s="207" t="s">
        <v>369</v>
      </c>
      <c r="B85" s="180">
        <v>12</v>
      </c>
      <c r="C85" s="180">
        <v>6</v>
      </c>
      <c r="D85" s="180"/>
      <c r="E85" s="204"/>
      <c r="F85" s="180">
        <v>0</v>
      </c>
      <c r="G85" s="180">
        <v>1</v>
      </c>
      <c r="H85" s="180">
        <v>0</v>
      </c>
      <c r="I85" s="180">
        <v>1.5</v>
      </c>
      <c r="J85" s="180"/>
      <c r="K85" s="180"/>
      <c r="L85" s="204"/>
      <c r="M85" s="204"/>
      <c r="N85" s="180">
        <f t="shared" si="2"/>
        <v>2.5</v>
      </c>
      <c r="O85" s="199">
        <f t="shared" si="3"/>
        <v>2.4</v>
      </c>
    </row>
    <row r="86" spans="1:15" ht="12.75">
      <c r="A86" s="208"/>
      <c r="B86" s="185"/>
      <c r="C86" s="185"/>
      <c r="D86" s="186"/>
      <c r="E86" s="186"/>
      <c r="F86" s="189" t="s">
        <v>17</v>
      </c>
      <c r="G86" s="189" t="s">
        <v>18</v>
      </c>
      <c r="H86" s="189" t="s">
        <v>19</v>
      </c>
      <c r="I86" s="189" t="s">
        <v>20</v>
      </c>
      <c r="J86" s="187"/>
      <c r="K86" s="218"/>
      <c r="L86" s="188"/>
      <c r="M86" s="218"/>
      <c r="N86" s="217"/>
      <c r="O86" s="197"/>
    </row>
    <row r="87" spans="1:15" ht="15">
      <c r="A87" s="283" t="s">
        <v>61</v>
      </c>
      <c r="B87" s="284"/>
      <c r="C87" s="43">
        <f aca="true" t="shared" si="4" ref="C87:H87">SUM(C2:C66)</f>
        <v>673</v>
      </c>
      <c r="D87" s="39">
        <f t="shared" si="4"/>
        <v>15</v>
      </c>
      <c r="E87" s="39">
        <f>SUM(E2:E66)</f>
        <v>5</v>
      </c>
      <c r="F87" s="79">
        <f>SUM(F2:F66)</f>
        <v>79.5</v>
      </c>
      <c r="G87" s="79">
        <f t="shared" si="4"/>
        <v>76</v>
      </c>
      <c r="H87" s="79">
        <f t="shared" si="4"/>
        <v>88</v>
      </c>
      <c r="I87" s="79">
        <f>SUM(I2:I66)</f>
        <v>42.5</v>
      </c>
      <c r="J87" s="96">
        <f>SUM(J2:J66)</f>
        <v>8</v>
      </c>
      <c r="K87" s="219"/>
      <c r="L87" s="202">
        <f>SUM(L2:L66)</f>
        <v>3</v>
      </c>
      <c r="M87" s="219"/>
      <c r="N87" s="84">
        <f>SUM(N2:N66)</f>
        <v>297</v>
      </c>
      <c r="O87" s="61"/>
    </row>
    <row r="88" spans="1:15" ht="15.75" thickBot="1">
      <c r="A88" s="283" t="s">
        <v>62</v>
      </c>
      <c r="B88" s="284"/>
      <c r="C88" s="43">
        <f aca="true" t="shared" si="5" ref="C88:J88">SUM(C67:C85)</f>
        <v>185</v>
      </c>
      <c r="D88" s="39">
        <f t="shared" si="5"/>
        <v>0</v>
      </c>
      <c r="E88" s="39">
        <f t="shared" si="5"/>
        <v>1</v>
      </c>
      <c r="F88" s="79">
        <f t="shared" si="5"/>
        <v>23.5</v>
      </c>
      <c r="G88" s="79">
        <f t="shared" si="5"/>
        <v>33.5</v>
      </c>
      <c r="H88" s="79">
        <f t="shared" si="5"/>
        <v>13.5</v>
      </c>
      <c r="I88" s="79">
        <f t="shared" si="5"/>
        <v>10</v>
      </c>
      <c r="J88" s="96">
        <f t="shared" si="5"/>
        <v>0.5</v>
      </c>
      <c r="K88" s="219"/>
      <c r="L88" s="202">
        <f>SUM(L67:L85)</f>
        <v>2</v>
      </c>
      <c r="M88" s="219"/>
      <c r="N88" s="84">
        <f>SUM(N67:N85)</f>
        <v>83</v>
      </c>
      <c r="O88" s="61"/>
    </row>
    <row r="89" spans="1:16" ht="15.75" thickBot="1">
      <c r="A89" s="285" t="s">
        <v>60</v>
      </c>
      <c r="B89" s="286"/>
      <c r="C89" s="44">
        <f aca="true" t="shared" si="6" ref="C89:N89">SUM(C2:C85)</f>
        <v>858</v>
      </c>
      <c r="D89" s="44">
        <f>SUM(D2:D85)</f>
        <v>15</v>
      </c>
      <c r="E89" s="44">
        <f>SUM(E2:E85)</f>
        <v>6</v>
      </c>
      <c r="F89" s="81">
        <f t="shared" si="6"/>
        <v>103</v>
      </c>
      <c r="G89" s="81">
        <f t="shared" si="6"/>
        <v>109.5</v>
      </c>
      <c r="H89" s="81">
        <f t="shared" si="6"/>
        <v>101.5</v>
      </c>
      <c r="I89" s="81">
        <f t="shared" si="6"/>
        <v>52.5</v>
      </c>
      <c r="J89" s="200">
        <f>SUM(J87:J88)</f>
        <v>8.5</v>
      </c>
      <c r="K89" s="220"/>
      <c r="L89" s="201">
        <f>SUM(L87:L88)</f>
        <v>5</v>
      </c>
      <c r="M89" s="220"/>
      <c r="N89" s="85">
        <f t="shared" si="6"/>
        <v>380</v>
      </c>
      <c r="O89" s="136">
        <f>(C89+D89)/N89</f>
        <v>2.2973684210526315</v>
      </c>
      <c r="P89"/>
    </row>
  </sheetData>
  <mergeCells count="3">
    <mergeCell ref="A87:B87"/>
    <mergeCell ref="A88:B88"/>
    <mergeCell ref="A89:B89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7"/>
  <sheetViews>
    <sheetView workbookViewId="0" topLeftCell="C1">
      <pane ySplit="840" topLeftCell="BM82" activePane="bottomLeft" state="split"/>
      <selection pane="topLeft" activeCell="L1" sqref="L1"/>
      <selection pane="bottomLeft" activeCell="D107" sqref="D107"/>
    </sheetView>
  </sheetViews>
  <sheetFormatPr defaultColWidth="9.140625" defaultRowHeight="12.75"/>
  <cols>
    <col min="1" max="1" width="8.7109375" style="0" customWidth="1"/>
    <col min="2" max="2" width="12.7109375" style="0" customWidth="1"/>
    <col min="3" max="3" width="16.7109375" style="29" customWidth="1"/>
    <col min="4" max="4" width="35.7109375" style="0" customWidth="1"/>
    <col min="5" max="5" width="8.7109375" style="0" customWidth="1"/>
    <col min="6" max="7" width="9.7109375" style="0" customWidth="1"/>
    <col min="8" max="12" width="8.7109375" style="0" customWidth="1"/>
    <col min="13" max="13" width="8.7109375" style="50" customWidth="1"/>
  </cols>
  <sheetData>
    <row r="1" spans="1:13" s="89" customFormat="1" ht="29.25" customHeight="1">
      <c r="A1" s="161" t="s">
        <v>59</v>
      </c>
      <c r="B1" s="152" t="s">
        <v>314</v>
      </c>
      <c r="C1" s="152" t="s">
        <v>315</v>
      </c>
      <c r="D1" s="152" t="s">
        <v>402</v>
      </c>
      <c r="E1" s="152" t="s">
        <v>339</v>
      </c>
      <c r="F1" s="57" t="s">
        <v>386</v>
      </c>
      <c r="G1" s="91" t="s">
        <v>387</v>
      </c>
      <c r="H1" s="152" t="s">
        <v>379</v>
      </c>
      <c r="I1" s="153" t="s">
        <v>380</v>
      </c>
      <c r="J1" s="150" t="s">
        <v>388</v>
      </c>
      <c r="K1" s="151" t="s">
        <v>389</v>
      </c>
      <c r="L1" s="162" t="s">
        <v>337</v>
      </c>
      <c r="M1" s="163" t="s">
        <v>338</v>
      </c>
    </row>
    <row r="2" spans="1:13" ht="15">
      <c r="A2" s="2" t="s">
        <v>61</v>
      </c>
      <c r="B2" s="3" t="s">
        <v>302</v>
      </c>
      <c r="C2" s="86" t="s">
        <v>203</v>
      </c>
      <c r="D2" s="3" t="s">
        <v>303</v>
      </c>
      <c r="E2" s="3">
        <v>8</v>
      </c>
      <c r="F2" s="3"/>
      <c r="G2" s="102">
        <v>1</v>
      </c>
      <c r="H2" s="3">
        <v>2</v>
      </c>
      <c r="I2" s="6">
        <v>2</v>
      </c>
      <c r="J2" s="6"/>
      <c r="K2" s="37">
        <v>0.5</v>
      </c>
      <c r="L2" s="41">
        <f aca="true" t="shared" si="0" ref="L2:L33">+I2+H2+J2+K2</f>
        <v>4.5</v>
      </c>
      <c r="M2" s="146">
        <f aca="true" t="shared" si="1" ref="M2:M33">(E2+F2+G2)/L2</f>
        <v>2</v>
      </c>
    </row>
    <row r="3" spans="1:13" ht="15">
      <c r="A3" s="2" t="s">
        <v>61</v>
      </c>
      <c r="B3" s="3" t="s">
        <v>208</v>
      </c>
      <c r="C3" s="86" t="s">
        <v>203</v>
      </c>
      <c r="D3" s="3" t="s">
        <v>209</v>
      </c>
      <c r="E3" s="3">
        <v>8</v>
      </c>
      <c r="F3" s="3"/>
      <c r="G3" s="102"/>
      <c r="H3" s="3">
        <v>2</v>
      </c>
      <c r="I3" s="6">
        <v>2</v>
      </c>
      <c r="J3" s="6"/>
      <c r="K3" s="37"/>
      <c r="L3" s="41">
        <f t="shared" si="0"/>
        <v>4</v>
      </c>
      <c r="M3" s="146">
        <f t="shared" si="1"/>
        <v>2</v>
      </c>
    </row>
    <row r="4" spans="1:13" ht="15">
      <c r="A4" s="2" t="s">
        <v>61</v>
      </c>
      <c r="B4" s="3" t="s">
        <v>206</v>
      </c>
      <c r="C4" s="86" t="s">
        <v>203</v>
      </c>
      <c r="D4" s="3" t="s">
        <v>207</v>
      </c>
      <c r="E4" s="3">
        <v>14</v>
      </c>
      <c r="F4" s="3">
        <v>1</v>
      </c>
      <c r="G4" s="102">
        <v>-1</v>
      </c>
      <c r="H4" s="3">
        <v>3</v>
      </c>
      <c r="I4" s="6">
        <v>3</v>
      </c>
      <c r="J4" s="6">
        <v>0.5</v>
      </c>
      <c r="K4" s="37"/>
      <c r="L4" s="41">
        <f t="shared" si="0"/>
        <v>6.5</v>
      </c>
      <c r="M4" s="146">
        <f t="shared" si="1"/>
        <v>2.1538461538461537</v>
      </c>
    </row>
    <row r="5" spans="1:13" ht="15">
      <c r="A5" s="2" t="s">
        <v>61</v>
      </c>
      <c r="B5" s="3" t="s">
        <v>204</v>
      </c>
      <c r="C5" s="86" t="s">
        <v>203</v>
      </c>
      <c r="D5" s="3" t="s">
        <v>205</v>
      </c>
      <c r="E5" s="3">
        <v>9</v>
      </c>
      <c r="F5" s="3"/>
      <c r="G5" s="102"/>
      <c r="H5" s="3">
        <v>2.5</v>
      </c>
      <c r="I5" s="6">
        <v>1.5</v>
      </c>
      <c r="J5" s="6"/>
      <c r="K5" s="37"/>
      <c r="L5" s="41">
        <f t="shared" si="0"/>
        <v>4</v>
      </c>
      <c r="M5" s="146">
        <f t="shared" si="1"/>
        <v>2.25</v>
      </c>
    </row>
    <row r="6" spans="1:13" ht="15">
      <c r="A6" s="2" t="s">
        <v>61</v>
      </c>
      <c r="B6" s="3" t="s">
        <v>220</v>
      </c>
      <c r="C6" s="86" t="s">
        <v>86</v>
      </c>
      <c r="D6" s="3" t="s">
        <v>221</v>
      </c>
      <c r="E6" s="3">
        <v>21</v>
      </c>
      <c r="F6" s="3"/>
      <c r="G6" s="102"/>
      <c r="H6" s="3">
        <v>4</v>
      </c>
      <c r="I6" s="6">
        <v>5</v>
      </c>
      <c r="J6" s="6"/>
      <c r="K6" s="37"/>
      <c r="L6" s="41">
        <f t="shared" si="0"/>
        <v>9</v>
      </c>
      <c r="M6" s="146">
        <f t="shared" si="1"/>
        <v>2.3333333333333335</v>
      </c>
    </row>
    <row r="7" spans="1:13" ht="15">
      <c r="A7" s="2" t="s">
        <v>61</v>
      </c>
      <c r="B7" s="3" t="s">
        <v>228</v>
      </c>
      <c r="C7" s="86" t="s">
        <v>227</v>
      </c>
      <c r="D7" s="3" t="s">
        <v>229</v>
      </c>
      <c r="E7" s="3">
        <v>3</v>
      </c>
      <c r="F7" s="3"/>
      <c r="G7" s="102"/>
      <c r="H7" s="3">
        <v>1</v>
      </c>
      <c r="I7" s="6">
        <v>0.5</v>
      </c>
      <c r="J7" s="6"/>
      <c r="K7" s="37"/>
      <c r="L7" s="41">
        <f t="shared" si="0"/>
        <v>1.5</v>
      </c>
      <c r="M7" s="146">
        <f t="shared" si="1"/>
        <v>2</v>
      </c>
    </row>
    <row r="8" spans="1:13" ht="15">
      <c r="A8" s="2" t="s">
        <v>61</v>
      </c>
      <c r="B8" s="3" t="s">
        <v>228</v>
      </c>
      <c r="C8" s="86" t="s">
        <v>227</v>
      </c>
      <c r="D8" s="3" t="s">
        <v>229</v>
      </c>
      <c r="E8" s="3">
        <v>5</v>
      </c>
      <c r="F8" s="3"/>
      <c r="G8" s="102"/>
      <c r="H8" s="3">
        <v>1</v>
      </c>
      <c r="I8" s="6">
        <v>1.5</v>
      </c>
      <c r="J8" s="6"/>
      <c r="K8" s="37"/>
      <c r="L8" s="41">
        <f t="shared" si="0"/>
        <v>2.5</v>
      </c>
      <c r="M8" s="146">
        <f t="shared" si="1"/>
        <v>2</v>
      </c>
    </row>
    <row r="9" spans="1:13" ht="15">
      <c r="A9" s="2" t="s">
        <v>61</v>
      </c>
      <c r="B9" s="3" t="s">
        <v>172</v>
      </c>
      <c r="C9" s="86" t="s">
        <v>171</v>
      </c>
      <c r="D9" s="3" t="s">
        <v>173</v>
      </c>
      <c r="E9" s="3">
        <v>6</v>
      </c>
      <c r="F9" s="3"/>
      <c r="G9" s="102"/>
      <c r="H9" s="3">
        <v>2</v>
      </c>
      <c r="I9" s="6">
        <v>1</v>
      </c>
      <c r="J9" s="6"/>
      <c r="K9" s="37"/>
      <c r="L9" s="41">
        <f t="shared" si="0"/>
        <v>3</v>
      </c>
      <c r="M9" s="146">
        <f t="shared" si="1"/>
        <v>2</v>
      </c>
    </row>
    <row r="10" spans="1:13" ht="15">
      <c r="A10" s="2" t="s">
        <v>61</v>
      </c>
      <c r="B10" s="3" t="s">
        <v>143</v>
      </c>
      <c r="C10" s="86" t="s">
        <v>142</v>
      </c>
      <c r="D10" s="3" t="s">
        <v>144</v>
      </c>
      <c r="E10" s="3">
        <v>4</v>
      </c>
      <c r="F10" s="3"/>
      <c r="G10" s="102"/>
      <c r="H10" s="3">
        <v>1</v>
      </c>
      <c r="I10" s="6">
        <v>1</v>
      </c>
      <c r="J10" s="6"/>
      <c r="K10" s="37"/>
      <c r="L10" s="41">
        <f t="shared" si="0"/>
        <v>2</v>
      </c>
      <c r="M10" s="146">
        <f t="shared" si="1"/>
        <v>2</v>
      </c>
    </row>
    <row r="11" spans="1:13" ht="30">
      <c r="A11" s="2" t="s">
        <v>61</v>
      </c>
      <c r="B11" s="3" t="s">
        <v>304</v>
      </c>
      <c r="C11" s="86" t="s">
        <v>89</v>
      </c>
      <c r="D11" s="3" t="s">
        <v>394</v>
      </c>
      <c r="E11" s="3">
        <v>18</v>
      </c>
      <c r="F11" s="3"/>
      <c r="G11" s="102"/>
      <c r="H11" s="3">
        <v>3.5</v>
      </c>
      <c r="I11" s="6">
        <v>5.5</v>
      </c>
      <c r="J11" s="6"/>
      <c r="K11" s="37"/>
      <c r="L11" s="41">
        <f t="shared" si="0"/>
        <v>9</v>
      </c>
      <c r="M11" s="146">
        <f t="shared" si="1"/>
        <v>2</v>
      </c>
    </row>
    <row r="12" spans="1:13" ht="30">
      <c r="A12" s="2" t="s">
        <v>61</v>
      </c>
      <c r="B12" s="3" t="s">
        <v>159</v>
      </c>
      <c r="C12" s="86" t="s">
        <v>160</v>
      </c>
      <c r="D12" s="3" t="s">
        <v>161</v>
      </c>
      <c r="E12" s="3">
        <v>1</v>
      </c>
      <c r="F12" s="3"/>
      <c r="G12" s="102"/>
      <c r="H12" s="3">
        <v>0.5</v>
      </c>
      <c r="I12" s="6"/>
      <c r="J12" s="6"/>
      <c r="K12" s="37"/>
      <c r="L12" s="41">
        <f t="shared" si="0"/>
        <v>0.5</v>
      </c>
      <c r="M12" s="146">
        <f t="shared" si="1"/>
        <v>2</v>
      </c>
    </row>
    <row r="13" spans="1:13" ht="30">
      <c r="A13" s="2" t="s">
        <v>61</v>
      </c>
      <c r="B13" s="3" t="s">
        <v>159</v>
      </c>
      <c r="C13" s="86" t="s">
        <v>160</v>
      </c>
      <c r="D13" s="3" t="s">
        <v>161</v>
      </c>
      <c r="E13" s="3">
        <v>2</v>
      </c>
      <c r="F13" s="3"/>
      <c r="G13" s="102"/>
      <c r="H13" s="3">
        <v>0.5</v>
      </c>
      <c r="I13" s="6">
        <v>0.5</v>
      </c>
      <c r="J13" s="6"/>
      <c r="K13" s="37"/>
      <c r="L13" s="41">
        <f t="shared" si="0"/>
        <v>1</v>
      </c>
      <c r="M13" s="146">
        <f t="shared" si="1"/>
        <v>2</v>
      </c>
    </row>
    <row r="14" spans="1:13" ht="30">
      <c r="A14" s="2" t="s">
        <v>61</v>
      </c>
      <c r="B14" s="3" t="s">
        <v>175</v>
      </c>
      <c r="C14" s="86" t="s">
        <v>174</v>
      </c>
      <c r="D14" s="3" t="s">
        <v>176</v>
      </c>
      <c r="E14" s="3">
        <v>3</v>
      </c>
      <c r="F14" s="3"/>
      <c r="G14" s="102"/>
      <c r="H14" s="3">
        <v>1</v>
      </c>
      <c r="I14" s="6">
        <v>0.5</v>
      </c>
      <c r="J14" s="6">
        <v>0.5</v>
      </c>
      <c r="K14" s="37"/>
      <c r="L14" s="41">
        <f t="shared" si="0"/>
        <v>2</v>
      </c>
      <c r="M14" s="146">
        <f t="shared" si="1"/>
        <v>1.5</v>
      </c>
    </row>
    <row r="15" spans="1:13" ht="30">
      <c r="A15" s="2" t="s">
        <v>61</v>
      </c>
      <c r="B15" s="3" t="s">
        <v>291</v>
      </c>
      <c r="C15" s="86" t="s">
        <v>92</v>
      </c>
      <c r="D15" s="3" t="s">
        <v>292</v>
      </c>
      <c r="E15" s="3">
        <v>20</v>
      </c>
      <c r="F15" s="3">
        <v>1</v>
      </c>
      <c r="G15" s="102"/>
      <c r="H15" s="3">
        <v>5.5</v>
      </c>
      <c r="I15" s="6">
        <v>3.5</v>
      </c>
      <c r="J15" s="6">
        <v>0.5</v>
      </c>
      <c r="K15" s="37"/>
      <c r="L15" s="41">
        <f t="shared" si="0"/>
        <v>9.5</v>
      </c>
      <c r="M15" s="146">
        <f t="shared" si="1"/>
        <v>2.210526315789474</v>
      </c>
    </row>
    <row r="16" spans="1:13" ht="30">
      <c r="A16" s="2" t="s">
        <v>61</v>
      </c>
      <c r="B16" s="3" t="s">
        <v>183</v>
      </c>
      <c r="C16" s="86" t="s">
        <v>92</v>
      </c>
      <c r="D16" s="3" t="s">
        <v>184</v>
      </c>
      <c r="E16" s="3">
        <v>6</v>
      </c>
      <c r="F16" s="3"/>
      <c r="G16" s="102"/>
      <c r="H16" s="3">
        <v>1</v>
      </c>
      <c r="I16" s="6">
        <v>1.5</v>
      </c>
      <c r="J16" s="6"/>
      <c r="K16" s="37"/>
      <c r="L16" s="41">
        <f t="shared" si="0"/>
        <v>2.5</v>
      </c>
      <c r="M16" s="146">
        <f t="shared" si="1"/>
        <v>2.4</v>
      </c>
    </row>
    <row r="17" spans="1:13" ht="15">
      <c r="A17" s="2" t="s">
        <v>61</v>
      </c>
      <c r="B17" s="3" t="s">
        <v>216</v>
      </c>
      <c r="C17" s="86" t="s">
        <v>97</v>
      </c>
      <c r="D17" s="3" t="s">
        <v>217</v>
      </c>
      <c r="E17" s="3">
        <v>29</v>
      </c>
      <c r="F17" s="3">
        <v>1</v>
      </c>
      <c r="G17" s="102"/>
      <c r="H17" s="3">
        <v>4.5</v>
      </c>
      <c r="I17" s="6">
        <v>8</v>
      </c>
      <c r="J17" s="6">
        <v>0.5</v>
      </c>
      <c r="K17" s="37"/>
      <c r="L17" s="41">
        <f t="shared" si="0"/>
        <v>13</v>
      </c>
      <c r="M17" s="146">
        <f t="shared" si="1"/>
        <v>2.3076923076923075</v>
      </c>
    </row>
    <row r="18" spans="1:13" ht="15">
      <c r="A18" s="2" t="s">
        <v>61</v>
      </c>
      <c r="B18" s="3" t="s">
        <v>189</v>
      </c>
      <c r="C18" s="86" t="s">
        <v>188</v>
      </c>
      <c r="D18" s="3" t="s">
        <v>190</v>
      </c>
      <c r="E18" s="3">
        <v>9</v>
      </c>
      <c r="F18" s="3"/>
      <c r="G18" s="102"/>
      <c r="H18" s="3">
        <v>2</v>
      </c>
      <c r="I18" s="6">
        <v>2</v>
      </c>
      <c r="J18" s="6"/>
      <c r="K18" s="37"/>
      <c r="L18" s="41">
        <f t="shared" si="0"/>
        <v>4</v>
      </c>
      <c r="M18" s="146">
        <f t="shared" si="1"/>
        <v>2.25</v>
      </c>
    </row>
    <row r="19" spans="1:13" ht="15">
      <c r="A19" s="2" t="s">
        <v>61</v>
      </c>
      <c r="B19" s="3" t="s">
        <v>210</v>
      </c>
      <c r="C19" s="86" t="s">
        <v>100</v>
      </c>
      <c r="D19" s="3" t="s">
        <v>211</v>
      </c>
      <c r="E19" s="3">
        <v>13</v>
      </c>
      <c r="F19" s="3"/>
      <c r="G19" s="102"/>
      <c r="H19" s="3">
        <v>3</v>
      </c>
      <c r="I19" s="6">
        <v>2.5</v>
      </c>
      <c r="J19" s="6"/>
      <c r="K19" s="37"/>
      <c r="L19" s="41">
        <f t="shared" si="0"/>
        <v>5.5</v>
      </c>
      <c r="M19" s="146">
        <f t="shared" si="1"/>
        <v>2.3636363636363638</v>
      </c>
    </row>
    <row r="20" spans="1:13" ht="15">
      <c r="A20" s="2" t="s">
        <v>61</v>
      </c>
      <c r="B20" s="3" t="s">
        <v>196</v>
      </c>
      <c r="C20" s="86" t="s">
        <v>100</v>
      </c>
      <c r="D20" s="3" t="s">
        <v>197</v>
      </c>
      <c r="E20" s="3">
        <v>5</v>
      </c>
      <c r="F20" s="3"/>
      <c r="G20" s="102"/>
      <c r="H20" s="3">
        <v>1.5</v>
      </c>
      <c r="I20" s="6">
        <v>1</v>
      </c>
      <c r="J20" s="6"/>
      <c r="K20" s="37"/>
      <c r="L20" s="41">
        <f t="shared" si="0"/>
        <v>2.5</v>
      </c>
      <c r="M20" s="146">
        <f t="shared" si="1"/>
        <v>2</v>
      </c>
    </row>
    <row r="21" spans="1:13" ht="15">
      <c r="A21" s="2" t="s">
        <v>61</v>
      </c>
      <c r="B21" s="3" t="s">
        <v>212</v>
      </c>
      <c r="C21" s="86" t="s">
        <v>100</v>
      </c>
      <c r="D21" s="3" t="s">
        <v>213</v>
      </c>
      <c r="E21" s="3">
        <v>15</v>
      </c>
      <c r="F21" s="3"/>
      <c r="G21" s="102"/>
      <c r="H21" s="3">
        <v>2.5</v>
      </c>
      <c r="I21" s="6">
        <v>4</v>
      </c>
      <c r="J21" s="6"/>
      <c r="K21" s="37"/>
      <c r="L21" s="41">
        <f t="shared" si="0"/>
        <v>6.5</v>
      </c>
      <c r="M21" s="146">
        <f t="shared" si="1"/>
        <v>2.3076923076923075</v>
      </c>
    </row>
    <row r="22" spans="1:13" ht="15">
      <c r="A22" s="2" t="s">
        <v>61</v>
      </c>
      <c r="B22" s="3" t="s">
        <v>198</v>
      </c>
      <c r="C22" s="86" t="s">
        <v>100</v>
      </c>
      <c r="D22" s="3" t="s">
        <v>199</v>
      </c>
      <c r="E22" s="3">
        <v>12</v>
      </c>
      <c r="F22" s="3"/>
      <c r="G22" s="102"/>
      <c r="H22" s="3">
        <v>3</v>
      </c>
      <c r="I22" s="6">
        <v>2</v>
      </c>
      <c r="J22" s="6"/>
      <c r="K22" s="37"/>
      <c r="L22" s="41">
        <f t="shared" si="0"/>
        <v>5</v>
      </c>
      <c r="M22" s="146">
        <f t="shared" si="1"/>
        <v>2.4</v>
      </c>
    </row>
    <row r="23" spans="1:13" ht="15">
      <c r="A23" s="2" t="s">
        <v>61</v>
      </c>
      <c r="B23" s="3" t="s">
        <v>287</v>
      </c>
      <c r="C23" s="86" t="s">
        <v>100</v>
      </c>
      <c r="D23" s="3" t="s">
        <v>288</v>
      </c>
      <c r="E23" s="3">
        <v>17</v>
      </c>
      <c r="F23" s="3"/>
      <c r="G23" s="102"/>
      <c r="H23" s="3">
        <v>6</v>
      </c>
      <c r="I23" s="6">
        <v>2</v>
      </c>
      <c r="J23" s="6"/>
      <c r="K23" s="37"/>
      <c r="L23" s="41">
        <f t="shared" si="0"/>
        <v>8</v>
      </c>
      <c r="M23" s="146">
        <f t="shared" si="1"/>
        <v>2.125</v>
      </c>
    </row>
    <row r="24" spans="1:13" ht="30">
      <c r="A24" s="2" t="s">
        <v>61</v>
      </c>
      <c r="B24" s="3" t="s">
        <v>201</v>
      </c>
      <c r="C24" s="86" t="s">
        <v>200</v>
      </c>
      <c r="D24" s="3" t="s">
        <v>202</v>
      </c>
      <c r="E24" s="3">
        <v>4</v>
      </c>
      <c r="F24" s="3"/>
      <c r="G24" s="102"/>
      <c r="H24" s="3">
        <v>1</v>
      </c>
      <c r="I24" s="6">
        <v>0.5</v>
      </c>
      <c r="J24" s="6"/>
      <c r="K24" s="37"/>
      <c r="L24" s="41">
        <f t="shared" si="0"/>
        <v>1.5</v>
      </c>
      <c r="M24" s="146">
        <f t="shared" si="1"/>
        <v>2.6666666666666665</v>
      </c>
    </row>
    <row r="25" spans="1:13" ht="30">
      <c r="A25" s="2" t="s">
        <v>61</v>
      </c>
      <c r="B25" s="3" t="s">
        <v>195</v>
      </c>
      <c r="C25" s="86" t="s">
        <v>194</v>
      </c>
      <c r="D25" s="3" t="s">
        <v>194</v>
      </c>
      <c r="E25" s="3">
        <v>4</v>
      </c>
      <c r="F25" s="3"/>
      <c r="G25" s="102"/>
      <c r="H25" s="3">
        <v>1</v>
      </c>
      <c r="I25" s="6">
        <v>1</v>
      </c>
      <c r="J25" s="6"/>
      <c r="K25" s="37"/>
      <c r="L25" s="41">
        <f t="shared" si="0"/>
        <v>2</v>
      </c>
      <c r="M25" s="146">
        <f t="shared" si="1"/>
        <v>2</v>
      </c>
    </row>
    <row r="26" spans="1:13" ht="15">
      <c r="A26" s="2" t="s">
        <v>61</v>
      </c>
      <c r="B26" s="3" t="s">
        <v>307</v>
      </c>
      <c r="C26" s="86" t="s">
        <v>107</v>
      </c>
      <c r="D26" s="3" t="s">
        <v>308</v>
      </c>
      <c r="E26" s="3">
        <v>30</v>
      </c>
      <c r="F26" s="3"/>
      <c r="G26" s="102">
        <v>1</v>
      </c>
      <c r="H26" s="3">
        <v>5</v>
      </c>
      <c r="I26" s="6">
        <v>7.5</v>
      </c>
      <c r="J26" s="6"/>
      <c r="K26" s="37">
        <v>0.5</v>
      </c>
      <c r="L26" s="41">
        <f t="shared" si="0"/>
        <v>13</v>
      </c>
      <c r="M26" s="146">
        <f t="shared" si="1"/>
        <v>2.3846153846153846</v>
      </c>
    </row>
    <row r="27" spans="1:13" ht="15">
      <c r="A27" s="2" t="s">
        <v>61</v>
      </c>
      <c r="B27" s="3" t="s">
        <v>10</v>
      </c>
      <c r="C27" s="86" t="s">
        <v>110</v>
      </c>
      <c r="D27" s="3" t="s">
        <v>11</v>
      </c>
      <c r="E27" s="3">
        <v>35</v>
      </c>
      <c r="F27" s="3">
        <v>3</v>
      </c>
      <c r="G27" s="102"/>
      <c r="H27" s="3">
        <v>9.5</v>
      </c>
      <c r="I27" s="6">
        <v>5.5</v>
      </c>
      <c r="J27" s="6">
        <v>3</v>
      </c>
      <c r="K27" s="37"/>
      <c r="L27" s="41">
        <f t="shared" si="0"/>
        <v>18</v>
      </c>
      <c r="M27" s="146">
        <f t="shared" si="1"/>
        <v>2.111111111111111</v>
      </c>
    </row>
    <row r="28" spans="1:13" ht="15">
      <c r="A28" s="2" t="s">
        <v>61</v>
      </c>
      <c r="B28" s="3" t="s">
        <v>309</v>
      </c>
      <c r="C28" s="86" t="s">
        <v>117</v>
      </c>
      <c r="D28" s="3" t="s">
        <v>310</v>
      </c>
      <c r="E28" s="3">
        <v>13</v>
      </c>
      <c r="F28" s="3"/>
      <c r="G28" s="102"/>
      <c r="H28" s="3">
        <v>3.5</v>
      </c>
      <c r="I28" s="6">
        <v>2.5</v>
      </c>
      <c r="J28" s="6"/>
      <c r="K28" s="37"/>
      <c r="L28" s="41">
        <f t="shared" si="0"/>
        <v>6</v>
      </c>
      <c r="M28" s="146">
        <f t="shared" si="1"/>
        <v>2.1666666666666665</v>
      </c>
    </row>
    <row r="29" spans="1:13" ht="15">
      <c r="A29" s="2" t="s">
        <v>61</v>
      </c>
      <c r="B29" s="3" t="s">
        <v>311</v>
      </c>
      <c r="C29" s="86" t="s">
        <v>120</v>
      </c>
      <c r="D29" s="3" t="s">
        <v>312</v>
      </c>
      <c r="E29" s="3">
        <v>14</v>
      </c>
      <c r="F29" s="3">
        <v>1</v>
      </c>
      <c r="G29" s="102"/>
      <c r="H29" s="3">
        <v>3</v>
      </c>
      <c r="I29" s="6">
        <v>3</v>
      </c>
      <c r="J29" s="6">
        <v>0.5</v>
      </c>
      <c r="K29" s="37"/>
      <c r="L29" s="41">
        <f t="shared" si="0"/>
        <v>6.5</v>
      </c>
      <c r="M29" s="146">
        <f t="shared" si="1"/>
        <v>2.3076923076923075</v>
      </c>
    </row>
    <row r="30" spans="1:13" ht="30">
      <c r="A30" s="2" t="s">
        <v>61</v>
      </c>
      <c r="B30" s="3" t="s">
        <v>164</v>
      </c>
      <c r="C30" s="86" t="s">
        <v>163</v>
      </c>
      <c r="D30" s="3" t="s">
        <v>163</v>
      </c>
      <c r="E30" s="3">
        <v>2</v>
      </c>
      <c r="F30" s="3"/>
      <c r="G30" s="102"/>
      <c r="H30" s="3">
        <v>0.5</v>
      </c>
      <c r="I30" s="6">
        <v>0.5</v>
      </c>
      <c r="J30" s="6"/>
      <c r="K30" s="37"/>
      <c r="L30" s="41">
        <f t="shared" si="0"/>
        <v>1</v>
      </c>
      <c r="M30" s="146">
        <f t="shared" si="1"/>
        <v>2</v>
      </c>
    </row>
    <row r="31" spans="1:13" ht="15">
      <c r="A31" s="2" t="s">
        <v>61</v>
      </c>
      <c r="B31" s="3" t="s">
        <v>225</v>
      </c>
      <c r="C31" s="86" t="s">
        <v>224</v>
      </c>
      <c r="D31" s="3" t="s">
        <v>226</v>
      </c>
      <c r="E31" s="3">
        <v>5</v>
      </c>
      <c r="F31" s="3"/>
      <c r="G31" s="102"/>
      <c r="H31" s="3">
        <v>1</v>
      </c>
      <c r="I31" s="6">
        <v>1</v>
      </c>
      <c r="J31" s="6"/>
      <c r="K31" s="37"/>
      <c r="L31" s="41">
        <f t="shared" si="0"/>
        <v>2</v>
      </c>
      <c r="M31" s="146">
        <f t="shared" si="1"/>
        <v>2.5</v>
      </c>
    </row>
    <row r="32" spans="1:13" ht="15">
      <c r="A32" s="2" t="s">
        <v>61</v>
      </c>
      <c r="B32" s="3" t="s">
        <v>225</v>
      </c>
      <c r="C32" s="86" t="s">
        <v>224</v>
      </c>
      <c r="D32" s="3" t="s">
        <v>226</v>
      </c>
      <c r="E32" s="3">
        <v>4</v>
      </c>
      <c r="F32" s="3"/>
      <c r="G32" s="102"/>
      <c r="H32" s="3">
        <v>1</v>
      </c>
      <c r="I32" s="6">
        <v>0.5</v>
      </c>
      <c r="J32" s="6"/>
      <c r="K32" s="37"/>
      <c r="L32" s="41">
        <f t="shared" si="0"/>
        <v>1.5</v>
      </c>
      <c r="M32" s="146">
        <f t="shared" si="1"/>
        <v>2.6666666666666665</v>
      </c>
    </row>
    <row r="33" spans="1:13" ht="15">
      <c r="A33" s="2" t="s">
        <v>61</v>
      </c>
      <c r="B33" s="3" t="s">
        <v>157</v>
      </c>
      <c r="C33" s="86" t="s">
        <v>156</v>
      </c>
      <c r="D33" s="3" t="s">
        <v>158</v>
      </c>
      <c r="E33" s="3">
        <v>0</v>
      </c>
      <c r="F33" s="3"/>
      <c r="G33" s="102"/>
      <c r="H33" s="3">
        <v>0</v>
      </c>
      <c r="I33" s="6">
        <v>0</v>
      </c>
      <c r="J33" s="6"/>
      <c r="K33" s="37"/>
      <c r="L33" s="41">
        <f t="shared" si="0"/>
        <v>0</v>
      </c>
      <c r="M33" s="146" t="e">
        <f t="shared" si="1"/>
        <v>#DIV/0!</v>
      </c>
    </row>
    <row r="34" spans="1:13" ht="15">
      <c r="A34" s="2" t="s">
        <v>61</v>
      </c>
      <c r="B34" s="3" t="s">
        <v>157</v>
      </c>
      <c r="C34" s="86" t="s">
        <v>156</v>
      </c>
      <c r="D34" s="3" t="s">
        <v>158</v>
      </c>
      <c r="E34" s="3">
        <v>3</v>
      </c>
      <c r="F34" s="3"/>
      <c r="G34" s="102"/>
      <c r="H34" s="3">
        <v>1</v>
      </c>
      <c r="I34" s="6">
        <v>0.5</v>
      </c>
      <c r="J34" s="6"/>
      <c r="K34" s="37"/>
      <c r="L34" s="41">
        <f aca="true" t="shared" si="2" ref="L34:L65">+I34+H34+J34+K34</f>
        <v>1.5</v>
      </c>
      <c r="M34" s="146">
        <f aca="true" t="shared" si="3" ref="M34:M65">(E34+F34+G34)/L34</f>
        <v>2</v>
      </c>
    </row>
    <row r="35" spans="1:13" ht="15">
      <c r="A35" s="2" t="s">
        <v>61</v>
      </c>
      <c r="B35" s="3" t="s">
        <v>192</v>
      </c>
      <c r="C35" s="86" t="s">
        <v>191</v>
      </c>
      <c r="D35" s="3" t="s">
        <v>193</v>
      </c>
      <c r="E35" s="3">
        <v>5</v>
      </c>
      <c r="F35" s="3"/>
      <c r="G35" s="102"/>
      <c r="H35" s="3">
        <v>1</v>
      </c>
      <c r="I35" s="6">
        <v>1</v>
      </c>
      <c r="J35" s="6"/>
      <c r="K35" s="37"/>
      <c r="L35" s="41">
        <f t="shared" si="2"/>
        <v>2</v>
      </c>
      <c r="M35" s="146">
        <f t="shared" si="3"/>
        <v>2.5</v>
      </c>
    </row>
    <row r="36" spans="1:13" ht="15">
      <c r="A36" s="2" t="s">
        <v>61</v>
      </c>
      <c r="B36" s="3" t="s">
        <v>192</v>
      </c>
      <c r="C36" s="86" t="s">
        <v>191</v>
      </c>
      <c r="D36" s="3" t="s">
        <v>193</v>
      </c>
      <c r="E36" s="3">
        <v>2</v>
      </c>
      <c r="F36" s="3"/>
      <c r="G36" s="102"/>
      <c r="H36" s="3">
        <v>0.5</v>
      </c>
      <c r="I36" s="6">
        <v>0.5</v>
      </c>
      <c r="J36" s="6"/>
      <c r="K36" s="37"/>
      <c r="L36" s="41">
        <f t="shared" si="2"/>
        <v>1</v>
      </c>
      <c r="M36" s="146">
        <f t="shared" si="3"/>
        <v>2</v>
      </c>
    </row>
    <row r="37" spans="1:13" ht="15">
      <c r="A37" s="2" t="s">
        <v>61</v>
      </c>
      <c r="B37" s="3" t="s">
        <v>146</v>
      </c>
      <c r="C37" s="86" t="s">
        <v>145</v>
      </c>
      <c r="D37" s="3" t="s">
        <v>147</v>
      </c>
      <c r="E37" s="3">
        <v>8</v>
      </c>
      <c r="F37" s="3"/>
      <c r="G37" s="102"/>
      <c r="H37" s="3">
        <v>2</v>
      </c>
      <c r="I37" s="6">
        <v>1.5</v>
      </c>
      <c r="J37" s="6"/>
      <c r="K37" s="37"/>
      <c r="L37" s="41">
        <f t="shared" si="2"/>
        <v>3.5</v>
      </c>
      <c r="M37" s="146">
        <f t="shared" si="3"/>
        <v>2.2857142857142856</v>
      </c>
    </row>
    <row r="38" spans="1:13" ht="15">
      <c r="A38" s="2" t="s">
        <v>61</v>
      </c>
      <c r="B38" s="3" t="s">
        <v>166</v>
      </c>
      <c r="C38" s="86" t="s">
        <v>165</v>
      </c>
      <c r="D38" s="3" t="s">
        <v>167</v>
      </c>
      <c r="E38" s="3">
        <v>3</v>
      </c>
      <c r="F38" s="3"/>
      <c r="G38" s="102"/>
      <c r="H38" s="3">
        <v>0.5</v>
      </c>
      <c r="I38" s="6">
        <v>1</v>
      </c>
      <c r="J38" s="6"/>
      <c r="K38" s="37"/>
      <c r="L38" s="41">
        <f t="shared" si="2"/>
        <v>1.5</v>
      </c>
      <c r="M38" s="146">
        <f t="shared" si="3"/>
        <v>2</v>
      </c>
    </row>
    <row r="39" spans="1:13" ht="15">
      <c r="A39" s="2" t="s">
        <v>61</v>
      </c>
      <c r="B39" s="3" t="s">
        <v>166</v>
      </c>
      <c r="C39" s="86" t="s">
        <v>165</v>
      </c>
      <c r="D39" s="3" t="s">
        <v>167</v>
      </c>
      <c r="E39" s="3">
        <v>4</v>
      </c>
      <c r="F39" s="3">
        <v>1</v>
      </c>
      <c r="G39" s="102">
        <v>-2</v>
      </c>
      <c r="H39" s="3">
        <v>2</v>
      </c>
      <c r="I39" s="6">
        <v>0</v>
      </c>
      <c r="J39" s="6">
        <v>0.5</v>
      </c>
      <c r="K39" s="37">
        <v>-0.5</v>
      </c>
      <c r="L39" s="41">
        <f t="shared" si="2"/>
        <v>2</v>
      </c>
      <c r="M39" s="146">
        <f t="shared" si="3"/>
        <v>1.5</v>
      </c>
    </row>
    <row r="40" spans="1:13" ht="30">
      <c r="A40" s="2" t="s">
        <v>61</v>
      </c>
      <c r="B40" s="3" t="s">
        <v>168</v>
      </c>
      <c r="C40" s="86" t="s">
        <v>169</v>
      </c>
      <c r="D40" s="3" t="s">
        <v>170</v>
      </c>
      <c r="E40" s="3">
        <v>7</v>
      </c>
      <c r="F40" s="3"/>
      <c r="G40" s="102"/>
      <c r="H40" s="3">
        <v>2</v>
      </c>
      <c r="I40" s="6">
        <v>1.5</v>
      </c>
      <c r="J40" s="6"/>
      <c r="K40" s="37"/>
      <c r="L40" s="41">
        <f t="shared" si="2"/>
        <v>3.5</v>
      </c>
      <c r="M40" s="146">
        <f t="shared" si="3"/>
        <v>2</v>
      </c>
    </row>
    <row r="41" spans="1:13" ht="30">
      <c r="A41" s="2" t="s">
        <v>61</v>
      </c>
      <c r="B41" s="3" t="s">
        <v>168</v>
      </c>
      <c r="C41" s="86" t="s">
        <v>169</v>
      </c>
      <c r="D41" s="3" t="s">
        <v>170</v>
      </c>
      <c r="E41" s="3">
        <v>2</v>
      </c>
      <c r="F41" s="3"/>
      <c r="G41" s="102"/>
      <c r="H41" s="3">
        <v>0.5</v>
      </c>
      <c r="I41" s="6">
        <v>0.5</v>
      </c>
      <c r="J41" s="6"/>
      <c r="K41" s="37"/>
      <c r="L41" s="41">
        <f t="shared" si="2"/>
        <v>1</v>
      </c>
      <c r="M41" s="146">
        <f t="shared" si="3"/>
        <v>2</v>
      </c>
    </row>
    <row r="42" spans="1:13" ht="15">
      <c r="A42" s="2" t="s">
        <v>61</v>
      </c>
      <c r="B42" s="3" t="s">
        <v>214</v>
      </c>
      <c r="C42" s="86" t="s">
        <v>65</v>
      </c>
      <c r="D42" s="3" t="s">
        <v>215</v>
      </c>
      <c r="E42" s="3">
        <v>16</v>
      </c>
      <c r="F42" s="3"/>
      <c r="G42" s="102">
        <v>1</v>
      </c>
      <c r="H42" s="3">
        <v>3</v>
      </c>
      <c r="I42" s="6">
        <v>4</v>
      </c>
      <c r="J42" s="6"/>
      <c r="K42" s="37">
        <v>2.5</v>
      </c>
      <c r="L42" s="41">
        <f t="shared" si="2"/>
        <v>9.5</v>
      </c>
      <c r="M42" s="146">
        <f t="shared" si="3"/>
        <v>1.7894736842105263</v>
      </c>
    </row>
    <row r="43" spans="1:13" ht="15">
      <c r="A43" s="2" t="s">
        <v>61</v>
      </c>
      <c r="B43" s="3" t="s">
        <v>6</v>
      </c>
      <c r="C43" s="86" t="s">
        <v>65</v>
      </c>
      <c r="D43" s="3" t="s">
        <v>7</v>
      </c>
      <c r="E43" s="3">
        <v>37</v>
      </c>
      <c r="F43" s="3"/>
      <c r="G43" s="102"/>
      <c r="H43" s="3">
        <v>6</v>
      </c>
      <c r="I43" s="6">
        <v>10.5</v>
      </c>
      <c r="J43" s="6"/>
      <c r="K43" s="37"/>
      <c r="L43" s="41">
        <f t="shared" si="2"/>
        <v>16.5</v>
      </c>
      <c r="M43" s="146">
        <f t="shared" si="3"/>
        <v>2.242424242424242</v>
      </c>
    </row>
    <row r="44" spans="1:13" ht="15">
      <c r="A44" s="2" t="s">
        <v>61</v>
      </c>
      <c r="B44" s="3" t="s">
        <v>0</v>
      </c>
      <c r="C44" s="86" t="s">
        <v>65</v>
      </c>
      <c r="D44" s="3" t="s">
        <v>1</v>
      </c>
      <c r="E44" s="3">
        <v>21</v>
      </c>
      <c r="F44" s="3"/>
      <c r="G44" s="102"/>
      <c r="H44" s="3">
        <v>5</v>
      </c>
      <c r="I44" s="6">
        <v>4</v>
      </c>
      <c r="J44" s="6">
        <v>0.5</v>
      </c>
      <c r="K44" s="37"/>
      <c r="L44" s="41">
        <f t="shared" si="2"/>
        <v>9.5</v>
      </c>
      <c r="M44" s="146">
        <f t="shared" si="3"/>
        <v>2.210526315789474</v>
      </c>
    </row>
    <row r="45" spans="1:13" ht="15">
      <c r="A45" s="2" t="s">
        <v>61</v>
      </c>
      <c r="B45" s="3" t="s">
        <v>4</v>
      </c>
      <c r="C45" s="86" t="s">
        <v>65</v>
      </c>
      <c r="D45" s="3" t="s">
        <v>5</v>
      </c>
      <c r="E45" s="3">
        <v>10</v>
      </c>
      <c r="F45" s="3">
        <v>3</v>
      </c>
      <c r="G45" s="102">
        <v>2</v>
      </c>
      <c r="H45" s="3">
        <v>3</v>
      </c>
      <c r="I45" s="6">
        <v>1.5</v>
      </c>
      <c r="J45" s="6">
        <v>2</v>
      </c>
      <c r="K45" s="37">
        <v>1.5</v>
      </c>
      <c r="L45" s="41">
        <f t="shared" si="2"/>
        <v>8</v>
      </c>
      <c r="M45" s="146">
        <f t="shared" si="3"/>
        <v>1.875</v>
      </c>
    </row>
    <row r="46" spans="1:13" ht="15">
      <c r="A46" s="2" t="s">
        <v>61</v>
      </c>
      <c r="B46" s="3" t="s">
        <v>300</v>
      </c>
      <c r="C46" s="86" t="s">
        <v>65</v>
      </c>
      <c r="D46" s="3" t="s">
        <v>301</v>
      </c>
      <c r="E46" s="3">
        <v>13</v>
      </c>
      <c r="F46" s="3"/>
      <c r="G46" s="102">
        <v>2</v>
      </c>
      <c r="H46" s="3">
        <v>3</v>
      </c>
      <c r="I46" s="6">
        <v>3.5</v>
      </c>
      <c r="J46" s="6"/>
      <c r="K46" s="37">
        <v>1</v>
      </c>
      <c r="L46" s="41">
        <f t="shared" si="2"/>
        <v>7.5</v>
      </c>
      <c r="M46" s="146">
        <f t="shared" si="3"/>
        <v>2</v>
      </c>
    </row>
    <row r="47" spans="1:14" ht="15">
      <c r="A47" s="2" t="s">
        <v>61</v>
      </c>
      <c r="B47" s="3" t="s">
        <v>2</v>
      </c>
      <c r="C47" s="86" t="s">
        <v>65</v>
      </c>
      <c r="D47" s="3" t="s">
        <v>3</v>
      </c>
      <c r="E47" s="3">
        <v>27</v>
      </c>
      <c r="F47" s="3"/>
      <c r="G47" s="102"/>
      <c r="H47" s="3">
        <v>4.5</v>
      </c>
      <c r="I47" s="6">
        <v>7.5</v>
      </c>
      <c r="J47" s="6"/>
      <c r="K47" s="37"/>
      <c r="L47" s="41">
        <f t="shared" si="2"/>
        <v>12</v>
      </c>
      <c r="M47" s="146">
        <f t="shared" si="3"/>
        <v>2.25</v>
      </c>
      <c r="N47" t="s">
        <v>324</v>
      </c>
    </row>
    <row r="48" spans="1:13" ht="15">
      <c r="A48" s="2" t="s">
        <v>61</v>
      </c>
      <c r="B48" s="3" t="s">
        <v>298</v>
      </c>
      <c r="C48" s="86" t="s">
        <v>65</v>
      </c>
      <c r="D48" s="3" t="s">
        <v>299</v>
      </c>
      <c r="E48" s="3">
        <v>17</v>
      </c>
      <c r="F48" s="3"/>
      <c r="G48" s="102"/>
      <c r="H48" s="3">
        <v>4</v>
      </c>
      <c r="I48" s="6">
        <v>4</v>
      </c>
      <c r="J48" s="6"/>
      <c r="K48" s="37"/>
      <c r="L48" s="41">
        <f t="shared" si="2"/>
        <v>8</v>
      </c>
      <c r="M48" s="146">
        <f t="shared" si="3"/>
        <v>2.125</v>
      </c>
    </row>
    <row r="49" spans="1:13" ht="15">
      <c r="A49" s="2" t="s">
        <v>61</v>
      </c>
      <c r="B49" s="3" t="s">
        <v>296</v>
      </c>
      <c r="C49" s="86" t="s">
        <v>65</v>
      </c>
      <c r="D49" s="3" t="s">
        <v>297</v>
      </c>
      <c r="E49" s="3">
        <v>4</v>
      </c>
      <c r="F49" s="3"/>
      <c r="G49" s="102"/>
      <c r="H49" s="3">
        <v>1</v>
      </c>
      <c r="I49" s="6">
        <v>1</v>
      </c>
      <c r="J49" s="6"/>
      <c r="K49" s="37"/>
      <c r="L49" s="41">
        <f t="shared" si="2"/>
        <v>2</v>
      </c>
      <c r="M49" s="146">
        <f t="shared" si="3"/>
        <v>2</v>
      </c>
    </row>
    <row r="50" spans="1:13" ht="15">
      <c r="A50" s="2" t="s">
        <v>61</v>
      </c>
      <c r="B50" s="3" t="s">
        <v>294</v>
      </c>
      <c r="C50" s="86" t="s">
        <v>65</v>
      </c>
      <c r="D50" s="3" t="s">
        <v>295</v>
      </c>
      <c r="E50" s="3">
        <v>16</v>
      </c>
      <c r="F50" s="3">
        <v>-1</v>
      </c>
      <c r="G50" s="102">
        <v>-1</v>
      </c>
      <c r="H50" s="3">
        <v>4</v>
      </c>
      <c r="I50" s="6">
        <v>3</v>
      </c>
      <c r="J50" s="6"/>
      <c r="K50" s="37">
        <v>-0.5</v>
      </c>
      <c r="L50" s="41">
        <f t="shared" si="2"/>
        <v>6.5</v>
      </c>
      <c r="M50" s="146">
        <f t="shared" si="3"/>
        <v>2.1538461538461537</v>
      </c>
    </row>
    <row r="51" spans="1:14" ht="15">
      <c r="A51" s="2" t="s">
        <v>61</v>
      </c>
      <c r="B51" s="3" t="s">
        <v>155</v>
      </c>
      <c r="C51" s="86" t="s">
        <v>154</v>
      </c>
      <c r="D51" s="3" t="s">
        <v>154</v>
      </c>
      <c r="E51" s="3">
        <v>5</v>
      </c>
      <c r="F51" s="3"/>
      <c r="G51" s="102"/>
      <c r="H51" s="3">
        <v>1</v>
      </c>
      <c r="I51" s="6">
        <v>1.5</v>
      </c>
      <c r="J51" s="6"/>
      <c r="K51" s="37"/>
      <c r="L51" s="41">
        <f t="shared" si="2"/>
        <v>2.5</v>
      </c>
      <c r="M51" s="146">
        <f t="shared" si="3"/>
        <v>2</v>
      </c>
      <c r="N51" t="s">
        <v>324</v>
      </c>
    </row>
    <row r="52" spans="1:13" ht="15">
      <c r="A52" s="2" t="s">
        <v>61</v>
      </c>
      <c r="B52" s="3" t="s">
        <v>289</v>
      </c>
      <c r="C52" s="86" t="s">
        <v>127</v>
      </c>
      <c r="D52" s="3" t="s">
        <v>290</v>
      </c>
      <c r="E52" s="3">
        <v>3</v>
      </c>
      <c r="F52" s="3"/>
      <c r="G52" s="102"/>
      <c r="H52" s="3">
        <v>0.5</v>
      </c>
      <c r="I52" s="6">
        <v>1</v>
      </c>
      <c r="J52" s="6"/>
      <c r="K52" s="37"/>
      <c r="L52" s="41">
        <f t="shared" si="2"/>
        <v>1.5</v>
      </c>
      <c r="M52" s="146">
        <f t="shared" si="3"/>
        <v>2</v>
      </c>
    </row>
    <row r="53" spans="1:13" ht="15">
      <c r="A53" s="2" t="s">
        <v>61</v>
      </c>
      <c r="B53" s="3" t="s">
        <v>289</v>
      </c>
      <c r="C53" s="86" t="s">
        <v>127</v>
      </c>
      <c r="D53" s="3" t="s">
        <v>290</v>
      </c>
      <c r="E53" s="3">
        <v>12</v>
      </c>
      <c r="F53" s="3"/>
      <c r="G53" s="102"/>
      <c r="H53" s="3">
        <v>3.5</v>
      </c>
      <c r="I53" s="6">
        <v>1.5</v>
      </c>
      <c r="J53" s="6"/>
      <c r="K53" s="37">
        <v>0.5</v>
      </c>
      <c r="L53" s="41">
        <f t="shared" si="2"/>
        <v>5.5</v>
      </c>
      <c r="M53" s="146">
        <f t="shared" si="3"/>
        <v>2.1818181818181817</v>
      </c>
    </row>
    <row r="54" spans="1:13" ht="15">
      <c r="A54" s="2" t="s">
        <v>61</v>
      </c>
      <c r="B54" s="3" t="s">
        <v>177</v>
      </c>
      <c r="C54" s="86" t="s">
        <v>178</v>
      </c>
      <c r="D54" s="3" t="s">
        <v>179</v>
      </c>
      <c r="E54" s="3">
        <v>4</v>
      </c>
      <c r="F54" s="3"/>
      <c r="G54" s="102"/>
      <c r="H54" s="3">
        <v>1</v>
      </c>
      <c r="I54" s="6">
        <v>0.5</v>
      </c>
      <c r="J54" s="6"/>
      <c r="K54" s="37"/>
      <c r="L54" s="41">
        <f t="shared" si="2"/>
        <v>1.5</v>
      </c>
      <c r="M54" s="146">
        <f t="shared" si="3"/>
        <v>2.6666666666666665</v>
      </c>
    </row>
    <row r="55" spans="1:13" ht="15">
      <c r="A55" s="2" t="s">
        <v>61</v>
      </c>
      <c r="B55" s="3" t="s">
        <v>177</v>
      </c>
      <c r="C55" s="86" t="s">
        <v>178</v>
      </c>
      <c r="D55" s="3" t="s">
        <v>179</v>
      </c>
      <c r="E55" s="3">
        <v>8</v>
      </c>
      <c r="F55" s="3"/>
      <c r="G55" s="102"/>
      <c r="H55" s="3">
        <v>2</v>
      </c>
      <c r="I55" s="6">
        <v>1.5</v>
      </c>
      <c r="J55" s="6"/>
      <c r="K55" s="37"/>
      <c r="L55" s="41">
        <f t="shared" si="2"/>
        <v>3.5</v>
      </c>
      <c r="M55" s="146">
        <f t="shared" si="3"/>
        <v>2.2857142857142856</v>
      </c>
    </row>
    <row r="56" spans="1:13" ht="15">
      <c r="A56" s="2" t="s">
        <v>61</v>
      </c>
      <c r="B56" s="3" t="s">
        <v>177</v>
      </c>
      <c r="C56" s="86" t="s">
        <v>178</v>
      </c>
      <c r="D56" s="3" t="s">
        <v>179</v>
      </c>
      <c r="E56" s="3">
        <v>1</v>
      </c>
      <c r="F56" s="3"/>
      <c r="G56" s="102"/>
      <c r="H56" s="3">
        <v>0.5</v>
      </c>
      <c r="I56" s="6"/>
      <c r="J56" s="6"/>
      <c r="K56" s="37"/>
      <c r="L56" s="41">
        <f t="shared" si="2"/>
        <v>0.5</v>
      </c>
      <c r="M56" s="146">
        <f t="shared" si="3"/>
        <v>2</v>
      </c>
    </row>
    <row r="57" spans="1:13" ht="15">
      <c r="A57" s="2" t="s">
        <v>61</v>
      </c>
      <c r="B57" s="3" t="s">
        <v>177</v>
      </c>
      <c r="C57" s="86" t="s">
        <v>178</v>
      </c>
      <c r="D57" s="3" t="s">
        <v>179</v>
      </c>
      <c r="E57" s="3">
        <v>2</v>
      </c>
      <c r="F57" s="3"/>
      <c r="G57" s="102"/>
      <c r="H57" s="3">
        <v>0.5</v>
      </c>
      <c r="I57" s="6">
        <v>0.5</v>
      </c>
      <c r="J57" s="6"/>
      <c r="K57" s="37"/>
      <c r="L57" s="41">
        <f t="shared" si="2"/>
        <v>1</v>
      </c>
      <c r="M57" s="146">
        <f t="shared" si="3"/>
        <v>2</v>
      </c>
    </row>
    <row r="58" spans="1:13" ht="15">
      <c r="A58" s="2" t="s">
        <v>61</v>
      </c>
      <c r="B58" s="3" t="s">
        <v>181</v>
      </c>
      <c r="C58" s="86" t="s">
        <v>180</v>
      </c>
      <c r="D58" s="3" t="s">
        <v>182</v>
      </c>
      <c r="E58" s="3">
        <v>5</v>
      </c>
      <c r="F58" s="3"/>
      <c r="G58" s="102"/>
      <c r="H58" s="3">
        <v>1.5</v>
      </c>
      <c r="I58" s="6">
        <v>1</v>
      </c>
      <c r="J58" s="6"/>
      <c r="K58" s="37"/>
      <c r="L58" s="41">
        <f t="shared" si="2"/>
        <v>2.5</v>
      </c>
      <c r="M58" s="146">
        <f t="shared" si="3"/>
        <v>2</v>
      </c>
    </row>
    <row r="59" spans="1:13" ht="15">
      <c r="A59" s="2" t="s">
        <v>61</v>
      </c>
      <c r="B59" s="3" t="s">
        <v>218</v>
      </c>
      <c r="C59" s="86" t="s">
        <v>129</v>
      </c>
      <c r="D59" s="3" t="s">
        <v>219</v>
      </c>
      <c r="E59" s="3">
        <v>3</v>
      </c>
      <c r="F59" s="3"/>
      <c r="G59" s="102"/>
      <c r="H59" s="3">
        <v>1</v>
      </c>
      <c r="I59" s="6">
        <v>0.5</v>
      </c>
      <c r="J59" s="6"/>
      <c r="K59" s="37"/>
      <c r="L59" s="41">
        <f t="shared" si="2"/>
        <v>1.5</v>
      </c>
      <c r="M59" s="146">
        <f t="shared" si="3"/>
        <v>2</v>
      </c>
    </row>
    <row r="60" spans="1:13" ht="15">
      <c r="A60" s="2" t="s">
        <v>61</v>
      </c>
      <c r="B60" s="3" t="s">
        <v>218</v>
      </c>
      <c r="C60" s="86" t="s">
        <v>129</v>
      </c>
      <c r="D60" s="3" t="s">
        <v>219</v>
      </c>
      <c r="E60" s="3">
        <v>6</v>
      </c>
      <c r="F60" s="3"/>
      <c r="G60" s="102">
        <v>1</v>
      </c>
      <c r="H60" s="3">
        <v>2.5</v>
      </c>
      <c r="I60" s="6">
        <v>0.5</v>
      </c>
      <c r="J60" s="6">
        <v>0.5</v>
      </c>
      <c r="K60" s="37">
        <v>0.5</v>
      </c>
      <c r="L60" s="41">
        <f t="shared" si="2"/>
        <v>4</v>
      </c>
      <c r="M60" s="146">
        <f t="shared" si="3"/>
        <v>1.75</v>
      </c>
    </row>
    <row r="61" spans="1:13" ht="15">
      <c r="A61" s="2" t="s">
        <v>61</v>
      </c>
      <c r="B61" s="3" t="s">
        <v>222</v>
      </c>
      <c r="C61" s="86" t="s">
        <v>129</v>
      </c>
      <c r="D61" s="3" t="s">
        <v>223</v>
      </c>
      <c r="E61" s="3">
        <v>13</v>
      </c>
      <c r="F61" s="3"/>
      <c r="G61" s="102"/>
      <c r="H61" s="3">
        <v>5</v>
      </c>
      <c r="I61" s="6">
        <v>2</v>
      </c>
      <c r="J61" s="6"/>
      <c r="K61" s="37"/>
      <c r="L61" s="41">
        <f t="shared" si="2"/>
        <v>7</v>
      </c>
      <c r="M61" s="146">
        <f t="shared" si="3"/>
        <v>1.8571428571428572</v>
      </c>
    </row>
    <row r="62" spans="1:13" ht="15">
      <c r="A62" s="2" t="s">
        <v>61</v>
      </c>
      <c r="B62" s="3" t="s">
        <v>305</v>
      </c>
      <c r="C62" s="86" t="s">
        <v>139</v>
      </c>
      <c r="D62" s="3" t="s">
        <v>306</v>
      </c>
      <c r="E62" s="3">
        <v>2</v>
      </c>
      <c r="F62" s="3"/>
      <c r="G62" s="102"/>
      <c r="H62" s="3">
        <v>1</v>
      </c>
      <c r="I62" s="6">
        <v>0</v>
      </c>
      <c r="J62" s="6"/>
      <c r="K62" s="37"/>
      <c r="L62" s="41">
        <f t="shared" si="2"/>
        <v>1</v>
      </c>
      <c r="M62" s="146">
        <f t="shared" si="3"/>
        <v>2</v>
      </c>
    </row>
    <row r="63" spans="1:13" ht="15">
      <c r="A63" s="2" t="s">
        <v>61</v>
      </c>
      <c r="B63" s="3" t="s">
        <v>305</v>
      </c>
      <c r="C63" s="86" t="s">
        <v>139</v>
      </c>
      <c r="D63" s="3" t="s">
        <v>306</v>
      </c>
      <c r="E63" s="3">
        <v>3</v>
      </c>
      <c r="F63" s="3"/>
      <c r="G63" s="102"/>
      <c r="H63" s="3">
        <v>1</v>
      </c>
      <c r="I63" s="6">
        <v>0.5</v>
      </c>
      <c r="J63" s="6"/>
      <c r="K63" s="37"/>
      <c r="L63" s="41">
        <f t="shared" si="2"/>
        <v>1.5</v>
      </c>
      <c r="M63" s="146">
        <f t="shared" si="3"/>
        <v>2</v>
      </c>
    </row>
    <row r="64" spans="1:13" ht="15">
      <c r="A64" s="2" t="s">
        <v>61</v>
      </c>
      <c r="B64" s="3" t="s">
        <v>305</v>
      </c>
      <c r="C64" s="86" t="s">
        <v>139</v>
      </c>
      <c r="D64" s="3" t="s">
        <v>306</v>
      </c>
      <c r="E64" s="3">
        <v>9</v>
      </c>
      <c r="F64" s="3"/>
      <c r="G64" s="102"/>
      <c r="H64" s="3">
        <v>2.5</v>
      </c>
      <c r="I64" s="6">
        <v>1.5</v>
      </c>
      <c r="J64" s="6">
        <v>1</v>
      </c>
      <c r="K64" s="37"/>
      <c r="L64" s="41">
        <f t="shared" si="2"/>
        <v>5</v>
      </c>
      <c r="M64" s="146">
        <f t="shared" si="3"/>
        <v>1.8</v>
      </c>
    </row>
    <row r="65" spans="1:13" ht="15">
      <c r="A65" s="2" t="s">
        <v>61</v>
      </c>
      <c r="B65" s="3" t="s">
        <v>186</v>
      </c>
      <c r="C65" s="86" t="s">
        <v>185</v>
      </c>
      <c r="D65" s="3" t="s">
        <v>187</v>
      </c>
      <c r="E65" s="3">
        <v>2</v>
      </c>
      <c r="F65" s="3"/>
      <c r="G65" s="102"/>
      <c r="H65" s="3">
        <v>1</v>
      </c>
      <c r="I65" s="6">
        <v>0</v>
      </c>
      <c r="J65" s="6"/>
      <c r="K65" s="37"/>
      <c r="L65" s="41">
        <f t="shared" si="2"/>
        <v>1</v>
      </c>
      <c r="M65" s="146">
        <f t="shared" si="3"/>
        <v>2</v>
      </c>
    </row>
    <row r="66" spans="1:13" ht="15">
      <c r="A66" s="2" t="s">
        <v>61</v>
      </c>
      <c r="B66" s="3" t="s">
        <v>152</v>
      </c>
      <c r="C66" s="86" t="s">
        <v>151</v>
      </c>
      <c r="D66" s="3" t="s">
        <v>153</v>
      </c>
      <c r="E66" s="3">
        <v>2</v>
      </c>
      <c r="F66" s="3"/>
      <c r="G66" s="102"/>
      <c r="H66" s="3">
        <v>1</v>
      </c>
      <c r="I66" s="6">
        <v>0</v>
      </c>
      <c r="J66" s="6"/>
      <c r="K66" s="37"/>
      <c r="L66" s="41">
        <f aca="true" t="shared" si="4" ref="L66:L97">+I66+H66+J66+K66</f>
        <v>1</v>
      </c>
      <c r="M66" s="146">
        <f aca="true" t="shared" si="5" ref="M66:M97">(E66+F66+G66)/L66</f>
        <v>2</v>
      </c>
    </row>
    <row r="67" spans="1:13" ht="15">
      <c r="A67" s="2" t="s">
        <v>61</v>
      </c>
      <c r="B67" s="3" t="s">
        <v>8</v>
      </c>
      <c r="C67" s="86" t="s">
        <v>134</v>
      </c>
      <c r="D67" s="3" t="s">
        <v>9</v>
      </c>
      <c r="E67" s="3">
        <v>19</v>
      </c>
      <c r="F67" s="3"/>
      <c r="G67" s="102"/>
      <c r="H67" s="3">
        <v>3</v>
      </c>
      <c r="I67" s="6">
        <v>5.5</v>
      </c>
      <c r="J67" s="6"/>
      <c r="K67" s="37"/>
      <c r="L67" s="41">
        <f t="shared" si="4"/>
        <v>8.5</v>
      </c>
      <c r="M67" s="146">
        <f t="shared" si="5"/>
        <v>2.235294117647059</v>
      </c>
    </row>
    <row r="68" spans="1:13" ht="15.75" thickBot="1">
      <c r="A68" s="173" t="s">
        <v>61</v>
      </c>
      <c r="B68" s="174" t="s">
        <v>149</v>
      </c>
      <c r="C68" s="175" t="s">
        <v>148</v>
      </c>
      <c r="D68" s="174" t="s">
        <v>150</v>
      </c>
      <c r="E68" s="174">
        <v>0</v>
      </c>
      <c r="F68" s="174"/>
      <c r="G68" s="176"/>
      <c r="H68" s="174">
        <v>0</v>
      </c>
      <c r="I68" s="9">
        <v>0</v>
      </c>
      <c r="J68" s="9"/>
      <c r="K68" s="38"/>
      <c r="L68" s="66">
        <f t="shared" si="4"/>
        <v>0</v>
      </c>
      <c r="M68" s="149" t="e">
        <f t="shared" si="5"/>
        <v>#DIV/0!</v>
      </c>
    </row>
    <row r="69" spans="1:13" ht="15">
      <c r="A69" s="166" t="s">
        <v>62</v>
      </c>
      <c r="B69" s="167" t="s">
        <v>262</v>
      </c>
      <c r="C69" s="168" t="s">
        <v>261</v>
      </c>
      <c r="D69" s="167" t="s">
        <v>263</v>
      </c>
      <c r="E69" s="167">
        <v>1</v>
      </c>
      <c r="F69" s="167"/>
      <c r="G69" s="169">
        <v>1</v>
      </c>
      <c r="H69" s="167">
        <v>1</v>
      </c>
      <c r="I69" s="170">
        <v>-0.5</v>
      </c>
      <c r="J69" s="170"/>
      <c r="K69" s="160">
        <v>0.5</v>
      </c>
      <c r="L69" s="171">
        <f t="shared" si="4"/>
        <v>1</v>
      </c>
      <c r="M69" s="172">
        <f t="shared" si="5"/>
        <v>2</v>
      </c>
    </row>
    <row r="70" spans="1:13" ht="15">
      <c r="A70" s="2" t="s">
        <v>62</v>
      </c>
      <c r="B70" s="3" t="s">
        <v>262</v>
      </c>
      <c r="C70" s="86" t="s">
        <v>261</v>
      </c>
      <c r="D70" s="3" t="s">
        <v>263</v>
      </c>
      <c r="E70" s="3">
        <v>4</v>
      </c>
      <c r="F70" s="3"/>
      <c r="G70" s="102"/>
      <c r="H70" s="3">
        <v>1</v>
      </c>
      <c r="I70" s="6">
        <v>1</v>
      </c>
      <c r="J70" s="6"/>
      <c r="K70" s="37"/>
      <c r="L70" s="41">
        <f t="shared" si="4"/>
        <v>2</v>
      </c>
      <c r="M70" s="146">
        <f t="shared" si="5"/>
        <v>2</v>
      </c>
    </row>
    <row r="71" spans="1:13" ht="15">
      <c r="A71" s="2" t="s">
        <v>62</v>
      </c>
      <c r="B71" s="3" t="s">
        <v>270</v>
      </c>
      <c r="C71" s="86" t="s">
        <v>271</v>
      </c>
      <c r="D71" s="3" t="s">
        <v>272</v>
      </c>
      <c r="E71" s="3">
        <v>6</v>
      </c>
      <c r="F71" s="3"/>
      <c r="G71" s="102"/>
      <c r="H71" s="3">
        <v>1</v>
      </c>
      <c r="I71" s="6">
        <v>1.5</v>
      </c>
      <c r="J71" s="6"/>
      <c r="K71" s="37"/>
      <c r="L71" s="41">
        <f t="shared" si="4"/>
        <v>2.5</v>
      </c>
      <c r="M71" s="146">
        <f t="shared" si="5"/>
        <v>2.4</v>
      </c>
    </row>
    <row r="72" spans="1:13" ht="15">
      <c r="A72" s="4" t="s">
        <v>62</v>
      </c>
      <c r="B72" s="5" t="s">
        <v>270</v>
      </c>
      <c r="C72" s="87" t="s">
        <v>271</v>
      </c>
      <c r="D72" s="5" t="s">
        <v>272</v>
      </c>
      <c r="E72" s="5">
        <v>1</v>
      </c>
      <c r="F72" s="5"/>
      <c r="G72" s="102"/>
      <c r="H72" s="5">
        <v>0</v>
      </c>
      <c r="I72" s="7">
        <v>0.5</v>
      </c>
      <c r="J72" s="7"/>
      <c r="K72" s="37"/>
      <c r="L72" s="41">
        <f t="shared" si="4"/>
        <v>0.5</v>
      </c>
      <c r="M72" s="146">
        <f t="shared" si="5"/>
        <v>2</v>
      </c>
    </row>
    <row r="73" spans="1:13" ht="15">
      <c r="A73" s="2" t="s">
        <v>62</v>
      </c>
      <c r="B73" s="3" t="s">
        <v>270</v>
      </c>
      <c r="C73" s="86" t="s">
        <v>271</v>
      </c>
      <c r="D73" s="3" t="s">
        <v>272</v>
      </c>
      <c r="E73" s="3">
        <v>3</v>
      </c>
      <c r="F73" s="3"/>
      <c r="G73" s="102"/>
      <c r="H73" s="3">
        <v>1</v>
      </c>
      <c r="I73" s="6">
        <v>0.5</v>
      </c>
      <c r="J73" s="6"/>
      <c r="K73" s="37"/>
      <c r="L73" s="41">
        <f t="shared" si="4"/>
        <v>1.5</v>
      </c>
      <c r="M73" s="146">
        <f t="shared" si="5"/>
        <v>2</v>
      </c>
    </row>
    <row r="74" spans="1:14" ht="15">
      <c r="A74" s="2" t="s">
        <v>62</v>
      </c>
      <c r="B74" s="3" t="s">
        <v>13</v>
      </c>
      <c r="C74" s="86" t="s">
        <v>238</v>
      </c>
      <c r="D74" s="3" t="s">
        <v>14</v>
      </c>
      <c r="E74" s="3">
        <v>14</v>
      </c>
      <c r="F74" s="3"/>
      <c r="G74" s="102"/>
      <c r="H74" s="3">
        <v>3</v>
      </c>
      <c r="I74" s="6">
        <v>2.5</v>
      </c>
      <c r="J74" s="6"/>
      <c r="K74" s="37">
        <v>0.5</v>
      </c>
      <c r="L74" s="41">
        <f t="shared" si="4"/>
        <v>6</v>
      </c>
      <c r="M74" s="146">
        <f t="shared" si="5"/>
        <v>2.3333333333333335</v>
      </c>
      <c r="N74" s="1"/>
    </row>
    <row r="75" spans="1:14" ht="15">
      <c r="A75" s="2" t="s">
        <v>62</v>
      </c>
      <c r="B75" s="3" t="s">
        <v>245</v>
      </c>
      <c r="C75" s="86" t="s">
        <v>244</v>
      </c>
      <c r="D75" s="3" t="s">
        <v>246</v>
      </c>
      <c r="E75" s="3">
        <v>7</v>
      </c>
      <c r="F75" s="3"/>
      <c r="G75" s="102">
        <v>1</v>
      </c>
      <c r="H75" s="3">
        <v>3</v>
      </c>
      <c r="I75" s="6">
        <v>0</v>
      </c>
      <c r="J75" s="6"/>
      <c r="K75" s="37">
        <v>1</v>
      </c>
      <c r="L75" s="41">
        <f t="shared" si="4"/>
        <v>4</v>
      </c>
      <c r="M75" s="146">
        <f t="shared" si="5"/>
        <v>2</v>
      </c>
      <c r="N75" s="1"/>
    </row>
    <row r="76" spans="1:13" ht="15">
      <c r="A76" s="2" t="s">
        <v>62</v>
      </c>
      <c r="B76" s="3" t="s">
        <v>245</v>
      </c>
      <c r="C76" s="86" t="s">
        <v>244</v>
      </c>
      <c r="D76" s="3" t="s">
        <v>246</v>
      </c>
      <c r="E76" s="3">
        <v>2</v>
      </c>
      <c r="F76" s="3"/>
      <c r="G76" s="102"/>
      <c r="H76" s="3">
        <v>0</v>
      </c>
      <c r="I76" s="6">
        <v>1</v>
      </c>
      <c r="J76" s="6"/>
      <c r="K76" s="37"/>
      <c r="L76" s="41">
        <f t="shared" si="4"/>
        <v>1</v>
      </c>
      <c r="M76" s="146">
        <f t="shared" si="5"/>
        <v>2</v>
      </c>
    </row>
    <row r="77" spans="1:13" ht="15">
      <c r="A77" s="2" t="s">
        <v>62</v>
      </c>
      <c r="B77" s="3" t="s">
        <v>251</v>
      </c>
      <c r="C77" s="86" t="s">
        <v>252</v>
      </c>
      <c r="D77" s="3" t="s">
        <v>253</v>
      </c>
      <c r="E77" s="3">
        <v>1</v>
      </c>
      <c r="F77" s="3"/>
      <c r="G77" s="102"/>
      <c r="H77" s="3">
        <v>1</v>
      </c>
      <c r="I77" s="6">
        <v>-0.5</v>
      </c>
      <c r="J77" s="6"/>
      <c r="K77" s="37"/>
      <c r="L77" s="41">
        <f t="shared" si="4"/>
        <v>0.5</v>
      </c>
      <c r="M77" s="146">
        <f t="shared" si="5"/>
        <v>2</v>
      </c>
    </row>
    <row r="78" spans="1:13" ht="15">
      <c r="A78" s="2" t="s">
        <v>62</v>
      </c>
      <c r="B78" s="3" t="s">
        <v>251</v>
      </c>
      <c r="C78" s="86" t="s">
        <v>252</v>
      </c>
      <c r="D78" s="3" t="s">
        <v>253</v>
      </c>
      <c r="E78" s="3">
        <v>1</v>
      </c>
      <c r="F78" s="3"/>
      <c r="G78" s="102"/>
      <c r="H78" s="3">
        <v>0</v>
      </c>
      <c r="I78" s="6">
        <v>0.5</v>
      </c>
      <c r="J78" s="6"/>
      <c r="K78" s="37"/>
      <c r="L78" s="41">
        <f t="shared" si="4"/>
        <v>0.5</v>
      </c>
      <c r="M78" s="146">
        <f t="shared" si="5"/>
        <v>2</v>
      </c>
    </row>
    <row r="79" spans="1:13" ht="15">
      <c r="A79" s="2" t="s">
        <v>62</v>
      </c>
      <c r="B79" s="3" t="s">
        <v>251</v>
      </c>
      <c r="C79" s="86" t="s">
        <v>252</v>
      </c>
      <c r="D79" s="3" t="s">
        <v>253</v>
      </c>
      <c r="E79" s="3">
        <v>0</v>
      </c>
      <c r="F79" s="3"/>
      <c r="G79" s="102"/>
      <c r="H79" s="3">
        <v>0</v>
      </c>
      <c r="I79" s="6">
        <v>0</v>
      </c>
      <c r="J79" s="6"/>
      <c r="K79" s="37"/>
      <c r="L79" s="41">
        <f t="shared" si="4"/>
        <v>0</v>
      </c>
      <c r="M79" s="146" t="e">
        <f t="shared" si="5"/>
        <v>#DIV/0!</v>
      </c>
    </row>
    <row r="80" spans="1:13" ht="15">
      <c r="A80" s="2" t="s">
        <v>62</v>
      </c>
      <c r="B80" s="3" t="s">
        <v>251</v>
      </c>
      <c r="C80" s="86" t="s">
        <v>252</v>
      </c>
      <c r="D80" s="3" t="s">
        <v>253</v>
      </c>
      <c r="E80" s="3">
        <v>0</v>
      </c>
      <c r="F80" s="3"/>
      <c r="G80" s="102"/>
      <c r="H80" s="3">
        <v>0</v>
      </c>
      <c r="I80" s="6">
        <v>0</v>
      </c>
      <c r="J80" s="6"/>
      <c r="K80" s="37"/>
      <c r="L80" s="41">
        <f t="shared" si="4"/>
        <v>0</v>
      </c>
      <c r="M80" s="146" t="e">
        <f t="shared" si="5"/>
        <v>#DIV/0!</v>
      </c>
    </row>
    <row r="81" spans="1:13" ht="15">
      <c r="A81" s="2" t="s">
        <v>62</v>
      </c>
      <c r="B81" s="3" t="s">
        <v>251</v>
      </c>
      <c r="C81" s="86" t="s">
        <v>252</v>
      </c>
      <c r="D81" s="3" t="s">
        <v>253</v>
      </c>
      <c r="E81" s="3">
        <v>1</v>
      </c>
      <c r="F81" s="3"/>
      <c r="G81" s="102"/>
      <c r="H81" s="3">
        <v>0</v>
      </c>
      <c r="I81" s="6">
        <v>0.5</v>
      </c>
      <c r="J81" s="6"/>
      <c r="K81" s="37"/>
      <c r="L81" s="41">
        <f t="shared" si="4"/>
        <v>0.5</v>
      </c>
      <c r="M81" s="146">
        <f t="shared" si="5"/>
        <v>2</v>
      </c>
    </row>
    <row r="82" spans="1:13" ht="15">
      <c r="A82" s="2" t="s">
        <v>62</v>
      </c>
      <c r="B82" s="3" t="s">
        <v>264</v>
      </c>
      <c r="C82" s="86" t="s">
        <v>265</v>
      </c>
      <c r="D82" s="3" t="s">
        <v>266</v>
      </c>
      <c r="E82" s="3">
        <v>1</v>
      </c>
      <c r="F82" s="3"/>
      <c r="G82" s="102"/>
      <c r="H82" s="3">
        <v>1</v>
      </c>
      <c r="I82" s="6">
        <v>-0.5</v>
      </c>
      <c r="J82" s="6"/>
      <c r="K82" s="37"/>
      <c r="L82" s="41">
        <f t="shared" si="4"/>
        <v>0.5</v>
      </c>
      <c r="M82" s="146">
        <f t="shared" si="5"/>
        <v>2</v>
      </c>
    </row>
    <row r="83" spans="1:13" ht="15">
      <c r="A83" s="4" t="s">
        <v>62</v>
      </c>
      <c r="B83" s="5" t="s">
        <v>264</v>
      </c>
      <c r="C83" s="87" t="s">
        <v>265</v>
      </c>
      <c r="D83" s="5" t="s">
        <v>266</v>
      </c>
      <c r="E83" s="5">
        <v>0</v>
      </c>
      <c r="F83" s="5"/>
      <c r="G83" s="102"/>
      <c r="H83" s="5">
        <v>0</v>
      </c>
      <c r="I83" s="7">
        <v>0</v>
      </c>
      <c r="J83" s="7"/>
      <c r="K83" s="37"/>
      <c r="L83" s="41">
        <f t="shared" si="4"/>
        <v>0</v>
      </c>
      <c r="M83" s="146" t="e">
        <f t="shared" si="5"/>
        <v>#DIV/0!</v>
      </c>
    </row>
    <row r="84" spans="1:13" ht="15">
      <c r="A84" s="2" t="s">
        <v>62</v>
      </c>
      <c r="B84" s="3" t="s">
        <v>264</v>
      </c>
      <c r="C84" s="86" t="s">
        <v>265</v>
      </c>
      <c r="D84" s="3" t="s">
        <v>266</v>
      </c>
      <c r="E84" s="3">
        <v>1</v>
      </c>
      <c r="F84" s="3"/>
      <c r="G84" s="102"/>
      <c r="H84" s="3">
        <v>0</v>
      </c>
      <c r="I84" s="6">
        <v>0.5</v>
      </c>
      <c r="J84" s="6"/>
      <c r="K84" s="37"/>
      <c r="L84" s="41">
        <f t="shared" si="4"/>
        <v>0.5</v>
      </c>
      <c r="M84" s="146">
        <f t="shared" si="5"/>
        <v>2</v>
      </c>
    </row>
    <row r="85" spans="1:13" ht="15">
      <c r="A85" s="2" t="s">
        <v>62</v>
      </c>
      <c r="B85" s="3" t="s">
        <v>264</v>
      </c>
      <c r="C85" s="86" t="s">
        <v>265</v>
      </c>
      <c r="D85" s="3" t="s">
        <v>266</v>
      </c>
      <c r="E85" s="3">
        <v>0</v>
      </c>
      <c r="F85" s="3"/>
      <c r="G85" s="102"/>
      <c r="H85" s="3">
        <v>0</v>
      </c>
      <c r="I85" s="6">
        <v>0</v>
      </c>
      <c r="J85" s="6"/>
      <c r="K85" s="37"/>
      <c r="L85" s="41">
        <f t="shared" si="4"/>
        <v>0</v>
      </c>
      <c r="M85" s="146" t="e">
        <f t="shared" si="5"/>
        <v>#DIV/0!</v>
      </c>
    </row>
    <row r="86" spans="1:13" ht="15">
      <c r="A86" s="2" t="s">
        <v>62</v>
      </c>
      <c r="B86" s="3" t="s">
        <v>264</v>
      </c>
      <c r="C86" s="86" t="s">
        <v>265</v>
      </c>
      <c r="D86" s="3" t="s">
        <v>266</v>
      </c>
      <c r="E86" s="3">
        <v>2</v>
      </c>
      <c r="F86" s="3"/>
      <c r="G86" s="102"/>
      <c r="H86" s="3">
        <v>1</v>
      </c>
      <c r="I86" s="6">
        <v>0</v>
      </c>
      <c r="J86" s="6"/>
      <c r="K86" s="37"/>
      <c r="L86" s="41">
        <f t="shared" si="4"/>
        <v>1</v>
      </c>
      <c r="M86" s="146">
        <f t="shared" si="5"/>
        <v>2</v>
      </c>
    </row>
    <row r="87" spans="1:13" ht="15">
      <c r="A87" s="2" t="s">
        <v>62</v>
      </c>
      <c r="B87" s="3" t="s">
        <v>268</v>
      </c>
      <c r="C87" s="86" t="s">
        <v>267</v>
      </c>
      <c r="D87" s="3" t="s">
        <v>269</v>
      </c>
      <c r="E87" s="3">
        <v>2</v>
      </c>
      <c r="F87" s="3"/>
      <c r="G87" s="102"/>
      <c r="H87" s="3">
        <v>1</v>
      </c>
      <c r="I87" s="6">
        <v>0</v>
      </c>
      <c r="J87" s="6"/>
      <c r="K87" s="37"/>
      <c r="L87" s="41">
        <f t="shared" si="4"/>
        <v>1</v>
      </c>
      <c r="M87" s="146">
        <f t="shared" si="5"/>
        <v>2</v>
      </c>
    </row>
    <row r="88" spans="1:13" ht="15">
      <c r="A88" s="2" t="s">
        <v>62</v>
      </c>
      <c r="B88" s="3" t="s">
        <v>268</v>
      </c>
      <c r="C88" s="86" t="s">
        <v>267</v>
      </c>
      <c r="D88" s="3" t="s">
        <v>269</v>
      </c>
      <c r="E88" s="3">
        <v>2</v>
      </c>
      <c r="F88" s="3"/>
      <c r="G88" s="102"/>
      <c r="H88" s="3">
        <v>1</v>
      </c>
      <c r="I88" s="6">
        <v>0</v>
      </c>
      <c r="J88" s="6"/>
      <c r="K88" s="37"/>
      <c r="L88" s="41">
        <f t="shared" si="4"/>
        <v>1</v>
      </c>
      <c r="M88" s="146">
        <f t="shared" si="5"/>
        <v>2</v>
      </c>
    </row>
    <row r="89" spans="1:13" ht="15">
      <c r="A89" s="2" t="s">
        <v>62</v>
      </c>
      <c r="B89" s="3" t="s">
        <v>277</v>
      </c>
      <c r="C89" s="86" t="s">
        <v>241</v>
      </c>
      <c r="D89" s="3" t="s">
        <v>278</v>
      </c>
      <c r="E89" s="3">
        <v>0</v>
      </c>
      <c r="F89" s="3"/>
      <c r="G89" s="102"/>
      <c r="H89" s="3">
        <v>0</v>
      </c>
      <c r="I89" s="6">
        <v>0</v>
      </c>
      <c r="J89" s="6"/>
      <c r="K89" s="37"/>
      <c r="L89" s="41">
        <f t="shared" si="4"/>
        <v>0</v>
      </c>
      <c r="M89" s="146" t="e">
        <f t="shared" si="5"/>
        <v>#DIV/0!</v>
      </c>
    </row>
    <row r="90" spans="1:13" ht="15">
      <c r="A90" s="2" t="s">
        <v>62</v>
      </c>
      <c r="B90" s="3" t="s">
        <v>277</v>
      </c>
      <c r="C90" s="86" t="s">
        <v>241</v>
      </c>
      <c r="D90" s="3" t="s">
        <v>278</v>
      </c>
      <c r="E90" s="3">
        <v>1</v>
      </c>
      <c r="F90" s="3"/>
      <c r="G90" s="102"/>
      <c r="H90" s="3">
        <v>1</v>
      </c>
      <c r="I90" s="6">
        <v>-0.5</v>
      </c>
      <c r="J90" s="6"/>
      <c r="K90" s="37"/>
      <c r="L90" s="41">
        <f t="shared" si="4"/>
        <v>0.5</v>
      </c>
      <c r="M90" s="146">
        <f t="shared" si="5"/>
        <v>2</v>
      </c>
    </row>
    <row r="91" spans="1:13" ht="15">
      <c r="A91" s="2" t="s">
        <v>62</v>
      </c>
      <c r="B91" s="3" t="s">
        <v>275</v>
      </c>
      <c r="C91" s="86" t="s">
        <v>241</v>
      </c>
      <c r="D91" s="3" t="s">
        <v>276</v>
      </c>
      <c r="E91" s="3">
        <v>0</v>
      </c>
      <c r="F91" s="3"/>
      <c r="G91" s="102"/>
      <c r="H91" s="3">
        <v>0</v>
      </c>
      <c r="I91" s="6">
        <v>0</v>
      </c>
      <c r="J91" s="6"/>
      <c r="K91" s="37"/>
      <c r="L91" s="41">
        <f t="shared" si="4"/>
        <v>0</v>
      </c>
      <c r="M91" s="146" t="e">
        <f t="shared" si="5"/>
        <v>#DIV/0!</v>
      </c>
    </row>
    <row r="92" spans="1:13" ht="15">
      <c r="A92" s="2" t="s">
        <v>62</v>
      </c>
      <c r="B92" s="3" t="s">
        <v>275</v>
      </c>
      <c r="C92" s="86" t="s">
        <v>241</v>
      </c>
      <c r="D92" s="3" t="s">
        <v>276</v>
      </c>
      <c r="E92" s="3">
        <v>8</v>
      </c>
      <c r="F92" s="3"/>
      <c r="G92" s="102"/>
      <c r="H92" s="3">
        <v>3</v>
      </c>
      <c r="I92" s="6">
        <v>0.5</v>
      </c>
      <c r="J92" s="6"/>
      <c r="K92" s="37"/>
      <c r="L92" s="41">
        <f t="shared" si="4"/>
        <v>3.5</v>
      </c>
      <c r="M92" s="146">
        <f t="shared" si="5"/>
        <v>2.2857142857142856</v>
      </c>
    </row>
    <row r="93" spans="1:13" ht="15">
      <c r="A93" s="2" t="s">
        <v>62</v>
      </c>
      <c r="B93" s="3" t="s">
        <v>280</v>
      </c>
      <c r="C93" s="86" t="s">
        <v>279</v>
      </c>
      <c r="D93" s="3" t="s">
        <v>281</v>
      </c>
      <c r="E93" s="3">
        <v>4</v>
      </c>
      <c r="F93" s="3"/>
      <c r="G93" s="102"/>
      <c r="H93" s="3">
        <v>1</v>
      </c>
      <c r="I93" s="6">
        <v>0.5</v>
      </c>
      <c r="J93" s="6"/>
      <c r="K93" s="37"/>
      <c r="L93" s="41">
        <f t="shared" si="4"/>
        <v>1.5</v>
      </c>
      <c r="M93" s="146">
        <f t="shared" si="5"/>
        <v>2.6666666666666665</v>
      </c>
    </row>
    <row r="94" spans="1:14" ht="15">
      <c r="A94" s="4" t="s">
        <v>62</v>
      </c>
      <c r="B94" s="5" t="s">
        <v>280</v>
      </c>
      <c r="C94" s="87" t="s">
        <v>279</v>
      </c>
      <c r="D94" s="5" t="s">
        <v>281</v>
      </c>
      <c r="E94" s="5">
        <v>9</v>
      </c>
      <c r="F94" s="5">
        <v>2</v>
      </c>
      <c r="G94" s="102"/>
      <c r="H94" s="5">
        <v>3</v>
      </c>
      <c r="I94" s="7">
        <v>1</v>
      </c>
      <c r="J94" s="7">
        <v>1</v>
      </c>
      <c r="K94" s="37"/>
      <c r="L94" s="41">
        <f t="shared" si="4"/>
        <v>5</v>
      </c>
      <c r="M94" s="146">
        <f t="shared" si="5"/>
        <v>2.2</v>
      </c>
      <c r="N94" s="1"/>
    </row>
    <row r="95" spans="1:14" ht="15">
      <c r="A95" s="4" t="s">
        <v>62</v>
      </c>
      <c r="B95" s="5" t="s">
        <v>282</v>
      </c>
      <c r="C95" s="87" t="s">
        <v>279</v>
      </c>
      <c r="D95" s="5" t="s">
        <v>283</v>
      </c>
      <c r="E95" s="5">
        <v>0</v>
      </c>
      <c r="F95" s="5"/>
      <c r="G95" s="102"/>
      <c r="H95" s="5">
        <v>0</v>
      </c>
      <c r="I95" s="7">
        <v>0</v>
      </c>
      <c r="J95" s="7"/>
      <c r="K95" s="37"/>
      <c r="L95" s="41">
        <f t="shared" si="4"/>
        <v>0</v>
      </c>
      <c r="M95" s="146" t="e">
        <f t="shared" si="5"/>
        <v>#DIV/0!</v>
      </c>
      <c r="N95" s="1"/>
    </row>
    <row r="96" spans="1:13" ht="15">
      <c r="A96" s="2" t="s">
        <v>62</v>
      </c>
      <c r="B96" s="3" t="s">
        <v>282</v>
      </c>
      <c r="C96" s="86" t="s">
        <v>279</v>
      </c>
      <c r="D96" s="3" t="s">
        <v>283</v>
      </c>
      <c r="E96" s="3">
        <v>3</v>
      </c>
      <c r="F96" s="3">
        <v>1</v>
      </c>
      <c r="G96" s="102"/>
      <c r="H96" s="3">
        <v>1</v>
      </c>
      <c r="I96" s="6">
        <v>0.5</v>
      </c>
      <c r="J96" s="6"/>
      <c r="K96" s="37"/>
      <c r="L96" s="41">
        <f t="shared" si="4"/>
        <v>1.5</v>
      </c>
      <c r="M96" s="146">
        <f t="shared" si="5"/>
        <v>2.6666666666666665</v>
      </c>
    </row>
    <row r="97" spans="1:13" ht="15">
      <c r="A97" s="2" t="s">
        <v>62</v>
      </c>
      <c r="B97" s="3" t="s">
        <v>259</v>
      </c>
      <c r="C97" s="86" t="s">
        <v>162</v>
      </c>
      <c r="D97" s="3" t="s">
        <v>260</v>
      </c>
      <c r="E97" s="3">
        <v>1</v>
      </c>
      <c r="F97" s="3"/>
      <c r="G97" s="102"/>
      <c r="H97" s="3">
        <v>0</v>
      </c>
      <c r="I97" s="6">
        <v>0.5</v>
      </c>
      <c r="J97" s="6"/>
      <c r="K97" s="37"/>
      <c r="L97" s="41">
        <f t="shared" si="4"/>
        <v>0.5</v>
      </c>
      <c r="M97" s="146">
        <f t="shared" si="5"/>
        <v>2</v>
      </c>
    </row>
    <row r="98" spans="1:13" ht="15">
      <c r="A98" s="2" t="s">
        <v>62</v>
      </c>
      <c r="B98" s="3" t="s">
        <v>259</v>
      </c>
      <c r="C98" s="86" t="s">
        <v>162</v>
      </c>
      <c r="D98" s="3" t="s">
        <v>260</v>
      </c>
      <c r="E98" s="3">
        <v>13</v>
      </c>
      <c r="F98" s="3"/>
      <c r="G98" s="102"/>
      <c r="H98" s="3">
        <v>5</v>
      </c>
      <c r="I98" s="6">
        <v>1</v>
      </c>
      <c r="J98" s="6">
        <v>0.5</v>
      </c>
      <c r="K98" s="37"/>
      <c r="L98" s="41">
        <f aca="true" t="shared" si="6" ref="L98:L104">+I98+H98+J98+K98</f>
        <v>6.5</v>
      </c>
      <c r="M98" s="146">
        <f aca="true" t="shared" si="7" ref="M98:M104">(E98+F98+G98)/L98</f>
        <v>2</v>
      </c>
    </row>
    <row r="99" spans="1:13" ht="15">
      <c r="A99" s="2" t="s">
        <v>62</v>
      </c>
      <c r="B99" s="3" t="s">
        <v>247</v>
      </c>
      <c r="C99" s="86" t="s">
        <v>162</v>
      </c>
      <c r="D99" s="3" t="s">
        <v>248</v>
      </c>
      <c r="E99" s="3">
        <v>27</v>
      </c>
      <c r="F99" s="3"/>
      <c r="G99" s="102"/>
      <c r="H99" s="3">
        <v>6</v>
      </c>
      <c r="I99" s="6">
        <v>7</v>
      </c>
      <c r="J99" s="6">
        <v>0.5</v>
      </c>
      <c r="K99" s="37"/>
      <c r="L99" s="41">
        <f t="shared" si="6"/>
        <v>13.5</v>
      </c>
      <c r="M99" s="146">
        <f t="shared" si="7"/>
        <v>2</v>
      </c>
    </row>
    <row r="100" spans="1:13" ht="15">
      <c r="A100" s="2" t="s">
        <v>62</v>
      </c>
      <c r="B100" s="3" t="s">
        <v>249</v>
      </c>
      <c r="C100" s="86" t="s">
        <v>162</v>
      </c>
      <c r="D100" s="3" t="s">
        <v>250</v>
      </c>
      <c r="E100" s="3">
        <v>8</v>
      </c>
      <c r="F100" s="3"/>
      <c r="G100" s="102"/>
      <c r="H100" s="3">
        <v>3</v>
      </c>
      <c r="I100" s="6">
        <v>1</v>
      </c>
      <c r="J100" s="6"/>
      <c r="K100" s="37"/>
      <c r="L100" s="41">
        <f t="shared" si="6"/>
        <v>4</v>
      </c>
      <c r="M100" s="146">
        <f t="shared" si="7"/>
        <v>2</v>
      </c>
    </row>
    <row r="101" spans="1:13" ht="15">
      <c r="A101" s="2" t="s">
        <v>62</v>
      </c>
      <c r="B101" s="3" t="s">
        <v>257</v>
      </c>
      <c r="C101" s="86" t="s">
        <v>162</v>
      </c>
      <c r="D101" s="3" t="s">
        <v>258</v>
      </c>
      <c r="E101" s="3">
        <v>8</v>
      </c>
      <c r="F101" s="3"/>
      <c r="G101" s="102"/>
      <c r="H101" s="3">
        <v>1</v>
      </c>
      <c r="I101" s="6">
        <v>2.5</v>
      </c>
      <c r="J101" s="6"/>
      <c r="K101" s="37"/>
      <c r="L101" s="41">
        <f t="shared" si="6"/>
        <v>3.5</v>
      </c>
      <c r="M101" s="146">
        <f t="shared" si="7"/>
        <v>2.2857142857142856</v>
      </c>
    </row>
    <row r="102" spans="1:13" ht="15">
      <c r="A102" s="2" t="s">
        <v>62</v>
      </c>
      <c r="B102" s="3" t="s">
        <v>255</v>
      </c>
      <c r="C102" s="86" t="s">
        <v>162</v>
      </c>
      <c r="D102" s="3" t="s">
        <v>256</v>
      </c>
      <c r="E102" s="3">
        <v>23</v>
      </c>
      <c r="F102" s="3">
        <v>2</v>
      </c>
      <c r="G102" s="102"/>
      <c r="H102" s="3">
        <v>7</v>
      </c>
      <c r="I102" s="6">
        <v>5.5</v>
      </c>
      <c r="J102" s="6">
        <v>0.5</v>
      </c>
      <c r="K102" s="37"/>
      <c r="L102" s="41">
        <f t="shared" si="6"/>
        <v>13</v>
      </c>
      <c r="M102" s="146">
        <f t="shared" si="7"/>
        <v>1.9230769230769231</v>
      </c>
    </row>
    <row r="103" spans="1:13" ht="15">
      <c r="A103" s="2" t="s">
        <v>62</v>
      </c>
      <c r="B103" s="3" t="s">
        <v>273</v>
      </c>
      <c r="C103" s="86" t="s">
        <v>162</v>
      </c>
      <c r="D103" s="3" t="s">
        <v>274</v>
      </c>
      <c r="E103" s="3">
        <v>3</v>
      </c>
      <c r="F103" s="3"/>
      <c r="G103" s="102"/>
      <c r="H103" s="3">
        <v>1</v>
      </c>
      <c r="I103" s="6">
        <v>0.5</v>
      </c>
      <c r="J103" s="6">
        <v>0.5</v>
      </c>
      <c r="K103" s="37"/>
      <c r="L103" s="41">
        <f t="shared" si="6"/>
        <v>2</v>
      </c>
      <c r="M103" s="146">
        <f t="shared" si="7"/>
        <v>1.5</v>
      </c>
    </row>
    <row r="104" spans="1:13" ht="15.75" thickBot="1">
      <c r="A104" s="2" t="s">
        <v>62</v>
      </c>
      <c r="B104" s="3" t="s">
        <v>15</v>
      </c>
      <c r="C104" s="86" t="s">
        <v>162</v>
      </c>
      <c r="D104" s="165" t="s">
        <v>16</v>
      </c>
      <c r="E104" s="165">
        <v>20</v>
      </c>
      <c r="F104" s="165">
        <v>2</v>
      </c>
      <c r="G104" s="107"/>
      <c r="H104" s="165">
        <v>4</v>
      </c>
      <c r="I104" s="47">
        <v>6</v>
      </c>
      <c r="J104" s="47">
        <v>1</v>
      </c>
      <c r="K104" s="117"/>
      <c r="L104" s="142">
        <f t="shared" si="6"/>
        <v>11</v>
      </c>
      <c r="M104" s="149">
        <f t="shared" si="7"/>
        <v>2</v>
      </c>
    </row>
    <row r="105" spans="1:12" ht="15">
      <c r="A105" s="8"/>
      <c r="B105" s="8"/>
      <c r="C105" s="88"/>
      <c r="D105" s="190" t="s">
        <v>61</v>
      </c>
      <c r="E105" s="42">
        <f>SUM(E2:E68)</f>
        <v>633</v>
      </c>
      <c r="F105" s="45">
        <f>SUM(F2:F68)</f>
        <v>10</v>
      </c>
      <c r="G105" s="45">
        <f aca="true" t="shared" si="8" ref="G105:L105">SUM(G2:G68)</f>
        <v>4</v>
      </c>
      <c r="H105" s="78">
        <f t="shared" si="8"/>
        <v>150</v>
      </c>
      <c r="I105" s="78">
        <f t="shared" si="8"/>
        <v>136</v>
      </c>
      <c r="J105" s="95">
        <f t="shared" si="8"/>
        <v>10</v>
      </c>
      <c r="K105" s="95">
        <f>SUM(K2:K68)</f>
        <v>6</v>
      </c>
      <c r="L105" s="92">
        <f t="shared" si="8"/>
        <v>302</v>
      </c>
    </row>
    <row r="106" spans="1:12" ht="15.75" thickBot="1">
      <c r="A106" s="8"/>
      <c r="B106" s="8"/>
      <c r="C106" s="88"/>
      <c r="D106" s="191" t="s">
        <v>62</v>
      </c>
      <c r="E106" s="43">
        <f>SUM(E69:E104)</f>
        <v>177</v>
      </c>
      <c r="F106" s="37">
        <f>SUM(F69:F104)</f>
        <v>7</v>
      </c>
      <c r="G106" s="37">
        <f aca="true" t="shared" si="9" ref="G106:L106">SUM(G69:G104)</f>
        <v>2</v>
      </c>
      <c r="H106" s="79">
        <f t="shared" si="9"/>
        <v>51</v>
      </c>
      <c r="I106" s="79">
        <f t="shared" si="9"/>
        <v>33</v>
      </c>
      <c r="J106" s="96">
        <f t="shared" si="9"/>
        <v>4</v>
      </c>
      <c r="K106" s="96">
        <f t="shared" si="9"/>
        <v>2</v>
      </c>
      <c r="L106" s="93">
        <f t="shared" si="9"/>
        <v>90</v>
      </c>
    </row>
    <row r="107" spans="1:13" ht="15.75" thickBot="1">
      <c r="A107" s="8"/>
      <c r="B107" s="8"/>
      <c r="C107" s="88"/>
      <c r="D107" s="210" t="s">
        <v>60</v>
      </c>
      <c r="E107" s="44">
        <f aca="true" t="shared" si="10" ref="E107:L107">+E106+E105</f>
        <v>810</v>
      </c>
      <c r="F107" s="38">
        <f t="shared" si="10"/>
        <v>17</v>
      </c>
      <c r="G107" s="38">
        <f t="shared" si="10"/>
        <v>6</v>
      </c>
      <c r="H107" s="81">
        <f t="shared" si="10"/>
        <v>201</v>
      </c>
      <c r="I107" s="81">
        <f t="shared" si="10"/>
        <v>169</v>
      </c>
      <c r="J107" s="81">
        <f t="shared" si="10"/>
        <v>14</v>
      </c>
      <c r="K107" s="81">
        <f t="shared" si="10"/>
        <v>8</v>
      </c>
      <c r="L107" s="94">
        <f t="shared" si="10"/>
        <v>392</v>
      </c>
      <c r="M107" s="164">
        <f>(E107+F107+G107)/L107</f>
        <v>2.125</v>
      </c>
    </row>
  </sheetData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80" r:id="rId1"/>
  <headerFooter alignWithMargins="0">
    <oddFooter>&amp;CPagina &amp;P</oddFooter>
  </headerFooter>
  <ignoredErrors>
    <ignoredError sqref="L106 E106 H106 I106 I107 E107 E105 F105 H107 J106:J107 F106:F107 I105 H105 J105 G105 K105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M95"/>
  <sheetViews>
    <sheetView zoomScale="95" zoomScaleNormal="95" zoomScaleSheetLayoutView="50" workbookViewId="0" topLeftCell="B35">
      <pane ySplit="915" topLeftCell="BM1" activePane="bottomLeft" state="split"/>
      <selection pane="topLeft" activeCell="B1" sqref="A1:IV1"/>
      <selection pane="bottomLeft" activeCell="B1" sqref="A1:IV1"/>
    </sheetView>
  </sheetViews>
  <sheetFormatPr defaultColWidth="9.140625" defaultRowHeight="12.75"/>
  <cols>
    <col min="1" max="1" width="9.7109375" style="10" customWidth="1"/>
    <col min="2" max="2" width="11.7109375" style="10" customWidth="1"/>
    <col min="3" max="3" width="16.7109375" style="60" customWidth="1"/>
    <col min="4" max="4" width="30.7109375" style="10" customWidth="1"/>
    <col min="5" max="5" width="8.7109375" style="10" customWidth="1"/>
    <col min="6" max="7" width="9.7109375" style="10" customWidth="1"/>
    <col min="8" max="8" width="8.7109375" style="10" customWidth="1"/>
    <col min="9" max="11" width="8.7109375" style="11" customWidth="1"/>
    <col min="12" max="12" width="8.7109375" style="10" customWidth="1"/>
    <col min="13" max="13" width="8.7109375" style="61" customWidth="1"/>
    <col min="14" max="16384" width="9.140625" style="10" customWidth="1"/>
  </cols>
  <sheetData>
    <row r="1" spans="1:13" s="58" customFormat="1" ht="34.5" customHeight="1">
      <c r="A1" s="154" t="s">
        <v>59</v>
      </c>
      <c r="B1" s="57" t="s">
        <v>284</v>
      </c>
      <c r="C1" s="57" t="s">
        <v>64</v>
      </c>
      <c r="D1" s="57" t="s">
        <v>397</v>
      </c>
      <c r="E1" s="57" t="s">
        <v>339</v>
      </c>
      <c r="F1" s="57" t="s">
        <v>386</v>
      </c>
      <c r="G1" s="91" t="s">
        <v>387</v>
      </c>
      <c r="H1" s="57" t="s">
        <v>379</v>
      </c>
      <c r="I1" s="150" t="s">
        <v>380</v>
      </c>
      <c r="J1" s="150" t="s">
        <v>388</v>
      </c>
      <c r="K1" s="151" t="s">
        <v>389</v>
      </c>
      <c r="L1" s="141" t="s">
        <v>337</v>
      </c>
      <c r="M1" s="145" t="s">
        <v>338</v>
      </c>
    </row>
    <row r="2" spans="1:13" ht="15">
      <c r="A2" s="131" t="s">
        <v>61</v>
      </c>
      <c r="B2" s="6" t="s">
        <v>208</v>
      </c>
      <c r="C2" s="59" t="s">
        <v>203</v>
      </c>
      <c r="D2" s="6" t="s">
        <v>209</v>
      </c>
      <c r="E2" s="6">
        <v>20</v>
      </c>
      <c r="F2" s="6"/>
      <c r="G2" s="37"/>
      <c r="H2" s="6">
        <v>6</v>
      </c>
      <c r="I2" s="7">
        <v>4</v>
      </c>
      <c r="J2" s="7"/>
      <c r="K2" s="37"/>
      <c r="L2" s="41">
        <f aca="true" t="shared" si="0" ref="L2:L33">(I2+H2+J2+K2)</f>
        <v>10</v>
      </c>
      <c r="M2" s="146">
        <f aca="true" t="shared" si="1" ref="M2:M33">(E2+F2+G2)/L2</f>
        <v>2</v>
      </c>
    </row>
    <row r="3" spans="1:13" ht="15">
      <c r="A3" s="131" t="s">
        <v>61</v>
      </c>
      <c r="B3" s="6" t="s">
        <v>206</v>
      </c>
      <c r="C3" s="59" t="s">
        <v>203</v>
      </c>
      <c r="D3" s="6" t="s">
        <v>207</v>
      </c>
      <c r="E3" s="6">
        <v>14</v>
      </c>
      <c r="F3" s="6">
        <v>1</v>
      </c>
      <c r="G3" s="37">
        <v>2</v>
      </c>
      <c r="H3" s="6">
        <v>6</v>
      </c>
      <c r="I3" s="7">
        <v>1</v>
      </c>
      <c r="J3" s="7">
        <v>0.5</v>
      </c>
      <c r="K3" s="37">
        <v>1</v>
      </c>
      <c r="L3" s="41">
        <f t="shared" si="0"/>
        <v>8.5</v>
      </c>
      <c r="M3" s="146">
        <f t="shared" si="1"/>
        <v>2</v>
      </c>
    </row>
    <row r="4" spans="1:13" ht="15">
      <c r="A4" s="131" t="s">
        <v>61</v>
      </c>
      <c r="B4" s="6" t="s">
        <v>204</v>
      </c>
      <c r="C4" s="59" t="s">
        <v>203</v>
      </c>
      <c r="D4" s="6" t="s">
        <v>205</v>
      </c>
      <c r="E4" s="6">
        <v>16</v>
      </c>
      <c r="F4" s="6">
        <v>1</v>
      </c>
      <c r="G4" s="37"/>
      <c r="H4" s="6">
        <v>3</v>
      </c>
      <c r="I4" s="7">
        <v>5</v>
      </c>
      <c r="J4" s="7">
        <v>0.5</v>
      </c>
      <c r="K4" s="37"/>
      <c r="L4" s="41">
        <f t="shared" si="0"/>
        <v>8.5</v>
      </c>
      <c r="M4" s="146">
        <f t="shared" si="1"/>
        <v>2</v>
      </c>
    </row>
    <row r="5" spans="1:13" ht="15">
      <c r="A5" s="131" t="s">
        <v>61</v>
      </c>
      <c r="B5" s="6" t="s">
        <v>285</v>
      </c>
      <c r="C5" s="59" t="s">
        <v>203</v>
      </c>
      <c r="D5" s="6" t="s">
        <v>286</v>
      </c>
      <c r="E5" s="6">
        <v>5</v>
      </c>
      <c r="F5" s="6"/>
      <c r="G5" s="37"/>
      <c r="H5" s="6">
        <v>1</v>
      </c>
      <c r="I5" s="7">
        <v>1.5</v>
      </c>
      <c r="J5" s="7"/>
      <c r="K5" s="37"/>
      <c r="L5" s="41">
        <f t="shared" si="0"/>
        <v>2.5</v>
      </c>
      <c r="M5" s="146">
        <f t="shared" si="1"/>
        <v>2</v>
      </c>
    </row>
    <row r="6" spans="1:13" ht="15">
      <c r="A6" s="131" t="s">
        <v>61</v>
      </c>
      <c r="B6" s="6" t="s">
        <v>87</v>
      </c>
      <c r="C6" s="59" t="s">
        <v>86</v>
      </c>
      <c r="D6" s="6" t="s">
        <v>88</v>
      </c>
      <c r="E6" s="6">
        <v>26</v>
      </c>
      <c r="F6" s="6"/>
      <c r="G6" s="37"/>
      <c r="H6" s="6">
        <v>6</v>
      </c>
      <c r="I6" s="7">
        <v>7</v>
      </c>
      <c r="J6" s="7"/>
      <c r="K6" s="37"/>
      <c r="L6" s="41">
        <f t="shared" si="0"/>
        <v>13</v>
      </c>
      <c r="M6" s="146">
        <f t="shared" si="1"/>
        <v>2</v>
      </c>
    </row>
    <row r="7" spans="1:13" ht="15">
      <c r="A7" s="131" t="s">
        <v>61</v>
      </c>
      <c r="B7" s="6" t="s">
        <v>220</v>
      </c>
      <c r="C7" s="59" t="s">
        <v>86</v>
      </c>
      <c r="D7" s="6" t="s">
        <v>221</v>
      </c>
      <c r="E7" s="6">
        <v>11</v>
      </c>
      <c r="F7" s="6"/>
      <c r="G7" s="37"/>
      <c r="H7" s="6">
        <v>2</v>
      </c>
      <c r="I7" s="7">
        <v>3</v>
      </c>
      <c r="J7" s="7"/>
      <c r="K7" s="37"/>
      <c r="L7" s="41">
        <f t="shared" si="0"/>
        <v>5</v>
      </c>
      <c r="M7" s="146">
        <f t="shared" si="1"/>
        <v>2.2</v>
      </c>
    </row>
    <row r="8" spans="1:13" ht="15">
      <c r="A8" s="131" t="s">
        <v>61</v>
      </c>
      <c r="B8" s="6" t="s">
        <v>228</v>
      </c>
      <c r="C8" s="59" t="s">
        <v>227</v>
      </c>
      <c r="D8" s="7" t="s">
        <v>229</v>
      </c>
      <c r="E8" s="7">
        <v>18</v>
      </c>
      <c r="F8" s="7"/>
      <c r="G8" s="37"/>
      <c r="H8" s="40">
        <v>6</v>
      </c>
      <c r="I8" s="40">
        <v>3</v>
      </c>
      <c r="J8" s="7"/>
      <c r="K8" s="37">
        <v>1</v>
      </c>
      <c r="L8" s="41">
        <f t="shared" si="0"/>
        <v>10</v>
      </c>
      <c r="M8" s="146">
        <f t="shared" si="1"/>
        <v>1.8</v>
      </c>
    </row>
    <row r="9" spans="1:13" ht="15">
      <c r="A9" s="131" t="s">
        <v>61</v>
      </c>
      <c r="B9" s="6" t="s">
        <v>172</v>
      </c>
      <c r="C9" s="59" t="s">
        <v>171</v>
      </c>
      <c r="D9" s="6" t="s">
        <v>173</v>
      </c>
      <c r="E9" s="6">
        <v>9</v>
      </c>
      <c r="F9" s="6"/>
      <c r="G9" s="37"/>
      <c r="H9" s="6">
        <v>3</v>
      </c>
      <c r="I9" s="7">
        <v>1.5</v>
      </c>
      <c r="J9" s="7"/>
      <c r="K9" s="37"/>
      <c r="L9" s="41">
        <f t="shared" si="0"/>
        <v>4.5</v>
      </c>
      <c r="M9" s="146">
        <f t="shared" si="1"/>
        <v>2</v>
      </c>
    </row>
    <row r="10" spans="1:13" ht="15">
      <c r="A10" s="131" t="s">
        <v>61</v>
      </c>
      <c r="B10" s="6" t="s">
        <v>143</v>
      </c>
      <c r="C10" s="59" t="s">
        <v>142</v>
      </c>
      <c r="D10" s="6" t="s">
        <v>395</v>
      </c>
      <c r="E10" s="6">
        <v>3</v>
      </c>
      <c r="F10" s="6"/>
      <c r="G10" s="37"/>
      <c r="H10" s="6">
        <v>1</v>
      </c>
      <c r="I10" s="7">
        <v>0.5</v>
      </c>
      <c r="J10" s="7"/>
      <c r="K10" s="37"/>
      <c r="L10" s="41">
        <f t="shared" si="0"/>
        <v>1.5</v>
      </c>
      <c r="M10" s="146">
        <f t="shared" si="1"/>
        <v>2</v>
      </c>
    </row>
    <row r="11" spans="1:13" ht="30">
      <c r="A11" s="131" t="s">
        <v>61</v>
      </c>
      <c r="B11" s="6" t="s">
        <v>90</v>
      </c>
      <c r="C11" s="59" t="s">
        <v>89</v>
      </c>
      <c r="D11" s="6" t="s">
        <v>91</v>
      </c>
      <c r="E11" s="6">
        <v>14</v>
      </c>
      <c r="F11" s="6"/>
      <c r="G11" s="37">
        <v>2</v>
      </c>
      <c r="H11" s="6">
        <v>4</v>
      </c>
      <c r="I11" s="7">
        <v>3</v>
      </c>
      <c r="J11" s="7"/>
      <c r="K11" s="37">
        <v>0.5</v>
      </c>
      <c r="L11" s="41">
        <f t="shared" si="0"/>
        <v>7.5</v>
      </c>
      <c r="M11" s="146">
        <f t="shared" si="1"/>
        <v>2.1333333333333333</v>
      </c>
    </row>
    <row r="12" spans="1:13" ht="30">
      <c r="A12" s="131" t="s">
        <v>61</v>
      </c>
      <c r="B12" s="6" t="s">
        <v>159</v>
      </c>
      <c r="C12" s="59" t="s">
        <v>160</v>
      </c>
      <c r="D12" s="6" t="s">
        <v>161</v>
      </c>
      <c r="E12" s="6">
        <v>4</v>
      </c>
      <c r="F12" s="6"/>
      <c r="G12" s="37">
        <v>1</v>
      </c>
      <c r="H12" s="6">
        <v>0</v>
      </c>
      <c r="I12" s="7">
        <v>2</v>
      </c>
      <c r="J12" s="7"/>
      <c r="K12" s="37">
        <v>0.5</v>
      </c>
      <c r="L12" s="41">
        <f t="shared" si="0"/>
        <v>2.5</v>
      </c>
      <c r="M12" s="146">
        <f t="shared" si="1"/>
        <v>2</v>
      </c>
    </row>
    <row r="13" spans="1:13" ht="15">
      <c r="A13" s="131" t="s">
        <v>61</v>
      </c>
      <c r="B13" s="6" t="s">
        <v>289</v>
      </c>
      <c r="C13" s="59" t="s">
        <v>125</v>
      </c>
      <c r="D13" s="6" t="s">
        <v>290</v>
      </c>
      <c r="E13" s="6">
        <v>6</v>
      </c>
      <c r="F13" s="6"/>
      <c r="G13" s="37">
        <v>-1</v>
      </c>
      <c r="H13" s="6">
        <v>2</v>
      </c>
      <c r="I13" s="7">
        <v>1</v>
      </c>
      <c r="J13" s="7"/>
      <c r="K13" s="37"/>
      <c r="L13" s="41">
        <f t="shared" si="0"/>
        <v>3</v>
      </c>
      <c r="M13" s="146">
        <f t="shared" si="1"/>
        <v>1.6666666666666667</v>
      </c>
    </row>
    <row r="14" spans="1:13" ht="30">
      <c r="A14" s="131" t="s">
        <v>61</v>
      </c>
      <c r="B14" s="6" t="s">
        <v>175</v>
      </c>
      <c r="C14" s="59" t="s">
        <v>174</v>
      </c>
      <c r="D14" s="6" t="s">
        <v>176</v>
      </c>
      <c r="E14" s="6">
        <v>8</v>
      </c>
      <c r="F14" s="6">
        <v>1</v>
      </c>
      <c r="G14" s="37"/>
      <c r="H14" s="6">
        <v>2</v>
      </c>
      <c r="I14" s="7">
        <v>2</v>
      </c>
      <c r="J14" s="7">
        <v>0.5</v>
      </c>
      <c r="K14" s="37"/>
      <c r="L14" s="41">
        <f t="shared" si="0"/>
        <v>4.5</v>
      </c>
      <c r="M14" s="146">
        <f t="shared" si="1"/>
        <v>2</v>
      </c>
    </row>
    <row r="15" spans="1:13" ht="30">
      <c r="A15" s="131" t="s">
        <v>61</v>
      </c>
      <c r="B15" s="6" t="s">
        <v>183</v>
      </c>
      <c r="C15" s="59" t="s">
        <v>92</v>
      </c>
      <c r="D15" s="6" t="s">
        <v>184</v>
      </c>
      <c r="E15" s="6">
        <v>3</v>
      </c>
      <c r="F15" s="6"/>
      <c r="G15" s="37"/>
      <c r="H15" s="6">
        <v>1</v>
      </c>
      <c r="I15" s="7">
        <v>0.5</v>
      </c>
      <c r="J15" s="7"/>
      <c r="K15" s="37"/>
      <c r="L15" s="41">
        <f t="shared" si="0"/>
        <v>1.5</v>
      </c>
      <c r="M15" s="146">
        <f t="shared" si="1"/>
        <v>2</v>
      </c>
    </row>
    <row r="16" spans="1:13" ht="30">
      <c r="A16" s="131" t="s">
        <v>61</v>
      </c>
      <c r="B16" s="6" t="s">
        <v>95</v>
      </c>
      <c r="C16" s="59" t="s">
        <v>92</v>
      </c>
      <c r="D16" s="6" t="s">
        <v>96</v>
      </c>
      <c r="E16" s="6">
        <v>6</v>
      </c>
      <c r="F16" s="6"/>
      <c r="G16" s="37">
        <v>1</v>
      </c>
      <c r="H16" s="6">
        <v>2</v>
      </c>
      <c r="I16" s="7">
        <v>1</v>
      </c>
      <c r="J16" s="7"/>
      <c r="K16" s="37">
        <v>0.5</v>
      </c>
      <c r="L16" s="41">
        <f t="shared" si="0"/>
        <v>3.5</v>
      </c>
      <c r="M16" s="146">
        <f t="shared" si="1"/>
        <v>2</v>
      </c>
    </row>
    <row r="17" spans="1:13" ht="30">
      <c r="A17" s="131" t="s">
        <v>61</v>
      </c>
      <c r="B17" s="6" t="s">
        <v>93</v>
      </c>
      <c r="C17" s="59" t="s">
        <v>92</v>
      </c>
      <c r="D17" s="6" t="s">
        <v>94</v>
      </c>
      <c r="E17" s="6">
        <v>14</v>
      </c>
      <c r="F17" s="6">
        <v>1</v>
      </c>
      <c r="G17" s="37"/>
      <c r="H17" s="6">
        <v>4</v>
      </c>
      <c r="I17" s="7">
        <v>3</v>
      </c>
      <c r="J17" s="7">
        <v>0.5</v>
      </c>
      <c r="K17" s="37"/>
      <c r="L17" s="41">
        <f t="shared" si="0"/>
        <v>7.5</v>
      </c>
      <c r="M17" s="146">
        <f t="shared" si="1"/>
        <v>2</v>
      </c>
    </row>
    <row r="18" spans="1:13" ht="15">
      <c r="A18" s="131" t="s">
        <v>61</v>
      </c>
      <c r="B18" s="6" t="s">
        <v>216</v>
      </c>
      <c r="C18" s="59" t="s">
        <v>97</v>
      </c>
      <c r="D18" s="6" t="s">
        <v>217</v>
      </c>
      <c r="E18" s="6">
        <v>5</v>
      </c>
      <c r="F18" s="6">
        <v>1</v>
      </c>
      <c r="G18" s="37"/>
      <c r="H18" s="6">
        <v>3</v>
      </c>
      <c r="I18" s="7">
        <v>0</v>
      </c>
      <c r="J18" s="7"/>
      <c r="K18" s="37"/>
      <c r="L18" s="41">
        <f t="shared" si="0"/>
        <v>3</v>
      </c>
      <c r="M18" s="146">
        <f t="shared" si="1"/>
        <v>2</v>
      </c>
    </row>
    <row r="19" spans="1:13" ht="15">
      <c r="A19" s="131" t="s">
        <v>61</v>
      </c>
      <c r="B19" s="6" t="s">
        <v>98</v>
      </c>
      <c r="C19" s="59" t="s">
        <v>97</v>
      </c>
      <c r="D19" s="6" t="s">
        <v>99</v>
      </c>
      <c r="E19" s="6">
        <v>23</v>
      </c>
      <c r="F19" s="6"/>
      <c r="G19" s="37"/>
      <c r="H19" s="6">
        <v>5</v>
      </c>
      <c r="I19" s="7">
        <v>7</v>
      </c>
      <c r="J19" s="7"/>
      <c r="K19" s="37"/>
      <c r="L19" s="41">
        <f t="shared" si="0"/>
        <v>12</v>
      </c>
      <c r="M19" s="146">
        <f t="shared" si="1"/>
        <v>1.9166666666666667</v>
      </c>
    </row>
    <row r="20" spans="1:13" ht="15">
      <c r="A20" s="131" t="s">
        <v>61</v>
      </c>
      <c r="B20" s="6" t="s">
        <v>189</v>
      </c>
      <c r="C20" s="59" t="s">
        <v>188</v>
      </c>
      <c r="D20" s="6" t="s">
        <v>190</v>
      </c>
      <c r="E20" s="6">
        <v>17</v>
      </c>
      <c r="F20" s="6">
        <v>1</v>
      </c>
      <c r="G20" s="37">
        <v>2</v>
      </c>
      <c r="H20" s="6">
        <v>4</v>
      </c>
      <c r="I20" s="7">
        <v>4</v>
      </c>
      <c r="J20" s="7">
        <v>0.5</v>
      </c>
      <c r="K20" s="37">
        <v>1</v>
      </c>
      <c r="L20" s="41">
        <f t="shared" si="0"/>
        <v>9.5</v>
      </c>
      <c r="M20" s="146">
        <f t="shared" si="1"/>
        <v>2.1052631578947367</v>
      </c>
    </row>
    <row r="21" spans="1:13" ht="15">
      <c r="A21" s="131" t="s">
        <v>61</v>
      </c>
      <c r="B21" s="6" t="s">
        <v>210</v>
      </c>
      <c r="C21" s="59" t="s">
        <v>100</v>
      </c>
      <c r="D21" s="6" t="s">
        <v>211</v>
      </c>
      <c r="E21" s="6">
        <v>3</v>
      </c>
      <c r="F21" s="6"/>
      <c r="G21" s="37"/>
      <c r="H21" s="6">
        <v>1</v>
      </c>
      <c r="I21" s="7">
        <v>0.5</v>
      </c>
      <c r="J21" s="7"/>
      <c r="K21" s="37"/>
      <c r="L21" s="41">
        <f t="shared" si="0"/>
        <v>1.5</v>
      </c>
      <c r="M21" s="146">
        <f t="shared" si="1"/>
        <v>2</v>
      </c>
    </row>
    <row r="22" spans="1:13" ht="15">
      <c r="A22" s="131" t="s">
        <v>61</v>
      </c>
      <c r="B22" s="6" t="s">
        <v>196</v>
      </c>
      <c r="C22" s="59" t="s">
        <v>100</v>
      </c>
      <c r="D22" s="6" t="s">
        <v>197</v>
      </c>
      <c r="E22" s="6">
        <v>2</v>
      </c>
      <c r="F22" s="6"/>
      <c r="G22" s="37"/>
      <c r="H22" s="6">
        <v>1</v>
      </c>
      <c r="I22" s="7">
        <v>0</v>
      </c>
      <c r="J22" s="7"/>
      <c r="K22" s="37"/>
      <c r="L22" s="41">
        <f t="shared" si="0"/>
        <v>1</v>
      </c>
      <c r="M22" s="146">
        <f t="shared" si="1"/>
        <v>2</v>
      </c>
    </row>
    <row r="23" spans="1:13" ht="15">
      <c r="A23" s="131" t="s">
        <v>61</v>
      </c>
      <c r="B23" s="6" t="s">
        <v>212</v>
      </c>
      <c r="C23" s="59" t="s">
        <v>100</v>
      </c>
      <c r="D23" s="6" t="s">
        <v>213</v>
      </c>
      <c r="E23" s="6">
        <v>4</v>
      </c>
      <c r="F23" s="6"/>
      <c r="G23" s="37"/>
      <c r="H23" s="6">
        <v>2</v>
      </c>
      <c r="I23" s="7">
        <v>0</v>
      </c>
      <c r="J23" s="7"/>
      <c r="K23" s="37"/>
      <c r="L23" s="41">
        <f t="shared" si="0"/>
        <v>2</v>
      </c>
      <c r="M23" s="146">
        <f t="shared" si="1"/>
        <v>2</v>
      </c>
    </row>
    <row r="24" spans="1:13" ht="15">
      <c r="A24" s="131" t="s">
        <v>61</v>
      </c>
      <c r="B24" s="6" t="s">
        <v>198</v>
      </c>
      <c r="C24" s="59" t="s">
        <v>100</v>
      </c>
      <c r="D24" s="6" t="s">
        <v>199</v>
      </c>
      <c r="E24" s="6">
        <v>7</v>
      </c>
      <c r="F24" s="6"/>
      <c r="G24" s="37"/>
      <c r="H24" s="6">
        <v>3</v>
      </c>
      <c r="I24" s="7">
        <v>1</v>
      </c>
      <c r="J24" s="7"/>
      <c r="K24" s="37"/>
      <c r="L24" s="41">
        <f t="shared" si="0"/>
        <v>4</v>
      </c>
      <c r="M24" s="146">
        <f t="shared" si="1"/>
        <v>1.75</v>
      </c>
    </row>
    <row r="25" spans="1:13" ht="15">
      <c r="A25" s="131" t="s">
        <v>61</v>
      </c>
      <c r="B25" s="6" t="s">
        <v>287</v>
      </c>
      <c r="C25" s="59" t="s">
        <v>100</v>
      </c>
      <c r="D25" s="6" t="s">
        <v>288</v>
      </c>
      <c r="E25" s="6">
        <v>2</v>
      </c>
      <c r="F25" s="6"/>
      <c r="G25" s="37"/>
      <c r="H25" s="6">
        <v>0</v>
      </c>
      <c r="I25" s="7">
        <v>1</v>
      </c>
      <c r="J25" s="7"/>
      <c r="K25" s="37"/>
      <c r="L25" s="41">
        <f t="shared" si="0"/>
        <v>1</v>
      </c>
      <c r="M25" s="146">
        <f t="shared" si="1"/>
        <v>2</v>
      </c>
    </row>
    <row r="26" spans="1:13" ht="15">
      <c r="A26" s="131" t="s">
        <v>61</v>
      </c>
      <c r="B26" s="6" t="s">
        <v>105</v>
      </c>
      <c r="C26" s="59" t="s">
        <v>100</v>
      </c>
      <c r="D26" s="6" t="s">
        <v>106</v>
      </c>
      <c r="E26" s="6">
        <v>10</v>
      </c>
      <c r="F26" s="6"/>
      <c r="G26" s="37"/>
      <c r="H26" s="6">
        <v>2</v>
      </c>
      <c r="I26" s="7">
        <v>3</v>
      </c>
      <c r="J26" s="7"/>
      <c r="K26" s="37"/>
      <c r="L26" s="41">
        <f t="shared" si="0"/>
        <v>5</v>
      </c>
      <c r="M26" s="146">
        <f t="shared" si="1"/>
        <v>2</v>
      </c>
    </row>
    <row r="27" spans="1:13" ht="15">
      <c r="A27" s="131" t="s">
        <v>61</v>
      </c>
      <c r="B27" s="6" t="s">
        <v>101</v>
      </c>
      <c r="C27" s="59" t="s">
        <v>100</v>
      </c>
      <c r="D27" s="6" t="s">
        <v>102</v>
      </c>
      <c r="E27" s="6">
        <v>28</v>
      </c>
      <c r="F27" s="6"/>
      <c r="G27" s="37"/>
      <c r="H27" s="6">
        <v>5</v>
      </c>
      <c r="I27" s="7">
        <v>10</v>
      </c>
      <c r="J27" s="7"/>
      <c r="K27" s="37"/>
      <c r="L27" s="41">
        <f t="shared" si="0"/>
        <v>15</v>
      </c>
      <c r="M27" s="146">
        <f t="shared" si="1"/>
        <v>1.8666666666666667</v>
      </c>
    </row>
    <row r="28" spans="1:13" ht="15">
      <c r="A28" s="131" t="s">
        <v>61</v>
      </c>
      <c r="B28" s="6" t="s">
        <v>103</v>
      </c>
      <c r="C28" s="59" t="s">
        <v>100</v>
      </c>
      <c r="D28" s="6" t="s">
        <v>104</v>
      </c>
      <c r="E28" s="6">
        <v>8</v>
      </c>
      <c r="F28" s="6"/>
      <c r="G28" s="37"/>
      <c r="H28" s="6">
        <v>4</v>
      </c>
      <c r="I28" s="7">
        <v>0</v>
      </c>
      <c r="J28" s="7">
        <v>0.5</v>
      </c>
      <c r="K28" s="37"/>
      <c r="L28" s="41">
        <f t="shared" si="0"/>
        <v>4.5</v>
      </c>
      <c r="M28" s="146">
        <f t="shared" si="1"/>
        <v>1.7777777777777777</v>
      </c>
    </row>
    <row r="29" spans="1:13" ht="30">
      <c r="A29" s="131" t="s">
        <v>61</v>
      </c>
      <c r="B29" s="6" t="s">
        <v>201</v>
      </c>
      <c r="C29" s="59" t="s">
        <v>200</v>
      </c>
      <c r="D29" s="6" t="s">
        <v>202</v>
      </c>
      <c r="E29" s="6">
        <v>4</v>
      </c>
      <c r="F29" s="6"/>
      <c r="G29" s="37"/>
      <c r="H29" s="6">
        <v>2</v>
      </c>
      <c r="I29" s="7">
        <v>0</v>
      </c>
      <c r="J29" s="7"/>
      <c r="K29" s="37"/>
      <c r="L29" s="41">
        <f t="shared" si="0"/>
        <v>2</v>
      </c>
      <c r="M29" s="146">
        <f t="shared" si="1"/>
        <v>2</v>
      </c>
    </row>
    <row r="30" spans="1:13" ht="30">
      <c r="A30" s="131" t="s">
        <v>61</v>
      </c>
      <c r="B30" s="6" t="s">
        <v>195</v>
      </c>
      <c r="C30" s="59" t="s">
        <v>194</v>
      </c>
      <c r="D30" s="6" t="s">
        <v>194</v>
      </c>
      <c r="E30" s="6">
        <v>4</v>
      </c>
      <c r="F30" s="6"/>
      <c r="G30" s="37"/>
      <c r="H30" s="6">
        <v>2</v>
      </c>
      <c r="I30" s="7">
        <v>0</v>
      </c>
      <c r="J30" s="7"/>
      <c r="K30" s="37"/>
      <c r="L30" s="41">
        <f t="shared" si="0"/>
        <v>2</v>
      </c>
      <c r="M30" s="146">
        <f t="shared" si="1"/>
        <v>2</v>
      </c>
    </row>
    <row r="31" spans="1:13" ht="15">
      <c r="A31" s="131" t="s">
        <v>61</v>
      </c>
      <c r="B31" s="6" t="s">
        <v>108</v>
      </c>
      <c r="C31" s="59" t="s">
        <v>107</v>
      </c>
      <c r="D31" s="6" t="s">
        <v>109</v>
      </c>
      <c r="E31" s="6">
        <v>33</v>
      </c>
      <c r="F31" s="6"/>
      <c r="G31" s="37">
        <v>1</v>
      </c>
      <c r="H31" s="6">
        <v>6</v>
      </c>
      <c r="I31" s="7">
        <v>9</v>
      </c>
      <c r="J31" s="7">
        <v>0.5</v>
      </c>
      <c r="K31" s="37">
        <v>0.5</v>
      </c>
      <c r="L31" s="41">
        <f t="shared" si="0"/>
        <v>16</v>
      </c>
      <c r="M31" s="146">
        <f t="shared" si="1"/>
        <v>2.125</v>
      </c>
    </row>
    <row r="32" spans="1:13" ht="15">
      <c r="A32" s="131" t="s">
        <v>61</v>
      </c>
      <c r="B32" s="6" t="s">
        <v>113</v>
      </c>
      <c r="C32" s="59" t="s">
        <v>110</v>
      </c>
      <c r="D32" s="6" t="s">
        <v>114</v>
      </c>
      <c r="E32" s="6">
        <v>6</v>
      </c>
      <c r="F32" s="6"/>
      <c r="G32" s="37"/>
      <c r="H32" s="6">
        <v>3</v>
      </c>
      <c r="I32" s="7">
        <v>0</v>
      </c>
      <c r="J32" s="7"/>
      <c r="K32" s="37"/>
      <c r="L32" s="41">
        <f t="shared" si="0"/>
        <v>3</v>
      </c>
      <c r="M32" s="146">
        <f t="shared" si="1"/>
        <v>2</v>
      </c>
    </row>
    <row r="33" spans="1:13" ht="15">
      <c r="A33" s="131" t="s">
        <v>61</v>
      </c>
      <c r="B33" s="6" t="s">
        <v>111</v>
      </c>
      <c r="C33" s="59" t="s">
        <v>110</v>
      </c>
      <c r="D33" s="6" t="s">
        <v>112</v>
      </c>
      <c r="E33" s="6">
        <v>13</v>
      </c>
      <c r="F33" s="6"/>
      <c r="G33" s="37"/>
      <c r="H33" s="6">
        <v>4</v>
      </c>
      <c r="I33" s="7">
        <v>2.5</v>
      </c>
      <c r="J33" s="7"/>
      <c r="K33" s="37"/>
      <c r="L33" s="41">
        <f t="shared" si="0"/>
        <v>6.5</v>
      </c>
      <c r="M33" s="146">
        <f t="shared" si="1"/>
        <v>2</v>
      </c>
    </row>
    <row r="34" spans="1:13" ht="15">
      <c r="A34" s="131" t="s">
        <v>61</v>
      </c>
      <c r="B34" s="6" t="s">
        <v>115</v>
      </c>
      <c r="C34" s="59" t="s">
        <v>110</v>
      </c>
      <c r="D34" s="6" t="s">
        <v>116</v>
      </c>
      <c r="E34" s="6">
        <v>12</v>
      </c>
      <c r="F34" s="6"/>
      <c r="G34" s="37"/>
      <c r="H34" s="6">
        <v>4</v>
      </c>
      <c r="I34" s="7">
        <v>2</v>
      </c>
      <c r="J34" s="7"/>
      <c r="K34" s="37"/>
      <c r="L34" s="41">
        <f aca="true" t="shared" si="2" ref="L34:L67">(I34+H34+J34+K34)</f>
        <v>6</v>
      </c>
      <c r="M34" s="146">
        <f aca="true" t="shared" si="3" ref="M34:M67">(E34+F34+G34)/L34</f>
        <v>2</v>
      </c>
    </row>
    <row r="35" spans="1:13" ht="15">
      <c r="A35" s="131" t="s">
        <v>61</v>
      </c>
      <c r="B35" s="6" t="s">
        <v>118</v>
      </c>
      <c r="C35" s="59" t="s">
        <v>117</v>
      </c>
      <c r="D35" s="6" t="s">
        <v>119</v>
      </c>
      <c r="E35" s="6">
        <v>22</v>
      </c>
      <c r="F35" s="6"/>
      <c r="G35" s="37"/>
      <c r="H35" s="6">
        <v>4</v>
      </c>
      <c r="I35" s="7">
        <v>7</v>
      </c>
      <c r="J35" s="7"/>
      <c r="K35" s="37"/>
      <c r="L35" s="41">
        <f t="shared" si="2"/>
        <v>11</v>
      </c>
      <c r="M35" s="146">
        <f t="shared" si="3"/>
        <v>2</v>
      </c>
    </row>
    <row r="36" spans="1:13" ht="15">
      <c r="A36" s="131" t="s">
        <v>61</v>
      </c>
      <c r="B36" s="6" t="s">
        <v>123</v>
      </c>
      <c r="C36" s="59" t="s">
        <v>120</v>
      </c>
      <c r="D36" s="6" t="s">
        <v>124</v>
      </c>
      <c r="E36" s="6">
        <v>24</v>
      </c>
      <c r="F36" s="6"/>
      <c r="G36" s="37"/>
      <c r="H36" s="6">
        <v>4</v>
      </c>
      <c r="I36" s="7">
        <v>8</v>
      </c>
      <c r="J36" s="7"/>
      <c r="K36" s="37"/>
      <c r="L36" s="41">
        <f t="shared" si="2"/>
        <v>12</v>
      </c>
      <c r="M36" s="146">
        <f t="shared" si="3"/>
        <v>2</v>
      </c>
    </row>
    <row r="37" spans="1:13" ht="15">
      <c r="A37" s="131" t="s">
        <v>61</v>
      </c>
      <c r="B37" s="6" t="s">
        <v>121</v>
      </c>
      <c r="C37" s="59" t="s">
        <v>120</v>
      </c>
      <c r="D37" s="6" t="s">
        <v>122</v>
      </c>
      <c r="E37" s="6">
        <v>14</v>
      </c>
      <c r="F37" s="6"/>
      <c r="G37" s="37"/>
      <c r="H37" s="6">
        <v>2</v>
      </c>
      <c r="I37" s="7">
        <v>5</v>
      </c>
      <c r="J37" s="7"/>
      <c r="K37" s="37"/>
      <c r="L37" s="41">
        <f t="shared" si="2"/>
        <v>7</v>
      </c>
      <c r="M37" s="146">
        <f t="shared" si="3"/>
        <v>2</v>
      </c>
    </row>
    <row r="38" spans="1:13" ht="30">
      <c r="A38" s="131" t="s">
        <v>61</v>
      </c>
      <c r="B38" s="6" t="s">
        <v>164</v>
      </c>
      <c r="C38" s="59" t="s">
        <v>163</v>
      </c>
      <c r="D38" s="6" t="s">
        <v>163</v>
      </c>
      <c r="E38" s="6">
        <v>4</v>
      </c>
      <c r="F38" s="6"/>
      <c r="G38" s="37"/>
      <c r="H38" s="6">
        <v>2</v>
      </c>
      <c r="I38" s="7">
        <v>0</v>
      </c>
      <c r="J38" s="7"/>
      <c r="K38" s="37"/>
      <c r="L38" s="41">
        <f t="shared" si="2"/>
        <v>2</v>
      </c>
      <c r="M38" s="146">
        <f t="shared" si="3"/>
        <v>2</v>
      </c>
    </row>
    <row r="39" spans="1:13" ht="15">
      <c r="A39" s="131" t="s">
        <v>61</v>
      </c>
      <c r="B39" s="6" t="s">
        <v>225</v>
      </c>
      <c r="C39" s="59" t="s">
        <v>224</v>
      </c>
      <c r="D39" s="6" t="s">
        <v>226</v>
      </c>
      <c r="E39" s="6">
        <v>5</v>
      </c>
      <c r="F39" s="6"/>
      <c r="G39" s="37"/>
      <c r="H39" s="6">
        <v>1</v>
      </c>
      <c r="I39" s="7">
        <v>1.5</v>
      </c>
      <c r="J39" s="7"/>
      <c r="K39" s="37">
        <v>0.5</v>
      </c>
      <c r="L39" s="41">
        <f t="shared" si="2"/>
        <v>3</v>
      </c>
      <c r="M39" s="146">
        <f t="shared" si="3"/>
        <v>1.6666666666666667</v>
      </c>
    </row>
    <row r="40" spans="1:13" ht="15">
      <c r="A40" s="131" t="s">
        <v>61</v>
      </c>
      <c r="B40" s="6" t="s">
        <v>157</v>
      </c>
      <c r="C40" s="59" t="s">
        <v>156</v>
      </c>
      <c r="D40" s="6" t="s">
        <v>158</v>
      </c>
      <c r="E40" s="6">
        <v>2</v>
      </c>
      <c r="F40" s="6"/>
      <c r="G40" s="37"/>
      <c r="H40" s="6">
        <v>0</v>
      </c>
      <c r="I40" s="7">
        <v>1</v>
      </c>
      <c r="J40" s="7"/>
      <c r="K40" s="37"/>
      <c r="L40" s="41">
        <f t="shared" si="2"/>
        <v>1</v>
      </c>
      <c r="M40" s="146">
        <f t="shared" si="3"/>
        <v>2</v>
      </c>
    </row>
    <row r="41" spans="1:13" ht="15">
      <c r="A41" s="131" t="s">
        <v>61</v>
      </c>
      <c r="B41" s="6" t="s">
        <v>192</v>
      </c>
      <c r="C41" s="59" t="s">
        <v>191</v>
      </c>
      <c r="D41" s="6" t="s">
        <v>193</v>
      </c>
      <c r="E41" s="6">
        <v>10</v>
      </c>
      <c r="F41" s="6">
        <v>2</v>
      </c>
      <c r="G41" s="37"/>
      <c r="H41" s="6">
        <v>3</v>
      </c>
      <c r="I41" s="7">
        <v>2</v>
      </c>
      <c r="J41" s="7">
        <v>1</v>
      </c>
      <c r="K41" s="37"/>
      <c r="L41" s="41">
        <f t="shared" si="2"/>
        <v>6</v>
      </c>
      <c r="M41" s="146">
        <f t="shared" si="3"/>
        <v>2</v>
      </c>
    </row>
    <row r="42" spans="1:13" ht="15">
      <c r="A42" s="131" t="s">
        <v>61</v>
      </c>
      <c r="B42" s="6" t="s">
        <v>146</v>
      </c>
      <c r="C42" s="59" t="s">
        <v>145</v>
      </c>
      <c r="D42" s="6" t="s">
        <v>147</v>
      </c>
      <c r="E42" s="6">
        <v>7</v>
      </c>
      <c r="F42" s="6"/>
      <c r="G42" s="37"/>
      <c r="H42" s="6">
        <v>3</v>
      </c>
      <c r="I42" s="7">
        <v>0</v>
      </c>
      <c r="J42" s="7"/>
      <c r="K42" s="37"/>
      <c r="L42" s="41">
        <f t="shared" si="2"/>
        <v>3</v>
      </c>
      <c r="M42" s="146">
        <f t="shared" si="3"/>
        <v>2.3333333333333335</v>
      </c>
    </row>
    <row r="43" spans="1:13" ht="15">
      <c r="A43" s="131" t="s">
        <v>61</v>
      </c>
      <c r="B43" s="6" t="s">
        <v>166</v>
      </c>
      <c r="C43" s="59" t="s">
        <v>165</v>
      </c>
      <c r="D43" s="6" t="s">
        <v>167</v>
      </c>
      <c r="E43" s="6">
        <v>10</v>
      </c>
      <c r="F43" s="6">
        <v>2</v>
      </c>
      <c r="G43" s="37"/>
      <c r="H43" s="6">
        <v>2</v>
      </c>
      <c r="I43" s="7">
        <v>3</v>
      </c>
      <c r="J43" s="7">
        <v>0.5</v>
      </c>
      <c r="K43" s="37"/>
      <c r="L43" s="41">
        <f t="shared" si="2"/>
        <v>5.5</v>
      </c>
      <c r="M43" s="146">
        <f t="shared" si="3"/>
        <v>2.1818181818181817</v>
      </c>
    </row>
    <row r="44" spans="1:13" ht="30">
      <c r="A44" s="131" t="s">
        <v>61</v>
      </c>
      <c r="B44" s="6" t="s">
        <v>168</v>
      </c>
      <c r="C44" s="59" t="s">
        <v>169</v>
      </c>
      <c r="D44" s="6" t="s">
        <v>170</v>
      </c>
      <c r="E44" s="6">
        <v>9</v>
      </c>
      <c r="F44" s="6"/>
      <c r="G44" s="37"/>
      <c r="H44" s="6">
        <v>2</v>
      </c>
      <c r="I44" s="7">
        <v>2.5</v>
      </c>
      <c r="J44" s="7"/>
      <c r="K44" s="37"/>
      <c r="L44" s="41">
        <f t="shared" si="2"/>
        <v>4.5</v>
      </c>
      <c r="M44" s="146">
        <f t="shared" si="3"/>
        <v>2</v>
      </c>
    </row>
    <row r="45" spans="1:13" ht="15">
      <c r="A45" s="131" t="s">
        <v>61</v>
      </c>
      <c r="B45" s="6" t="s">
        <v>72</v>
      </c>
      <c r="C45" s="59" t="s">
        <v>65</v>
      </c>
      <c r="D45" s="6" t="s">
        <v>73</v>
      </c>
      <c r="E45" s="6">
        <v>14</v>
      </c>
      <c r="F45" s="6"/>
      <c r="G45" s="37"/>
      <c r="H45" s="6">
        <v>3</v>
      </c>
      <c r="I45" s="7">
        <v>6.5</v>
      </c>
      <c r="J45" s="7"/>
      <c r="K45" s="37"/>
      <c r="L45" s="41">
        <f t="shared" si="2"/>
        <v>9.5</v>
      </c>
      <c r="M45" s="146">
        <f t="shared" si="3"/>
        <v>1.4736842105263157</v>
      </c>
    </row>
    <row r="46" spans="1:13" ht="15">
      <c r="A46" s="131" t="s">
        <v>61</v>
      </c>
      <c r="B46" s="6" t="s">
        <v>68</v>
      </c>
      <c r="C46" s="59" t="s">
        <v>65</v>
      </c>
      <c r="D46" s="6" t="s">
        <v>69</v>
      </c>
      <c r="E46" s="6">
        <v>16</v>
      </c>
      <c r="F46" s="6">
        <v>1</v>
      </c>
      <c r="G46" s="37">
        <v>3</v>
      </c>
      <c r="H46" s="6">
        <v>3</v>
      </c>
      <c r="I46" s="7">
        <v>5</v>
      </c>
      <c r="J46" s="7">
        <v>1</v>
      </c>
      <c r="K46" s="37">
        <v>1</v>
      </c>
      <c r="L46" s="41">
        <f t="shared" si="2"/>
        <v>10</v>
      </c>
      <c r="M46" s="146">
        <f t="shared" si="3"/>
        <v>2</v>
      </c>
    </row>
    <row r="47" spans="1:13" ht="15">
      <c r="A47" s="131" t="s">
        <v>61</v>
      </c>
      <c r="B47" s="6" t="s">
        <v>78</v>
      </c>
      <c r="C47" s="59" t="s">
        <v>65</v>
      </c>
      <c r="D47" s="6" t="s">
        <v>79</v>
      </c>
      <c r="E47" s="6">
        <v>24</v>
      </c>
      <c r="F47" s="6"/>
      <c r="G47" s="37"/>
      <c r="H47" s="6">
        <v>4</v>
      </c>
      <c r="I47" s="7">
        <v>8.5</v>
      </c>
      <c r="J47" s="7"/>
      <c r="K47" s="37"/>
      <c r="L47" s="41">
        <f t="shared" si="2"/>
        <v>12.5</v>
      </c>
      <c r="M47" s="146">
        <f t="shared" si="3"/>
        <v>1.92</v>
      </c>
    </row>
    <row r="48" spans="1:13" ht="15">
      <c r="A48" s="131" t="s">
        <v>61</v>
      </c>
      <c r="B48" s="6" t="s">
        <v>70</v>
      </c>
      <c r="C48" s="59" t="s">
        <v>65</v>
      </c>
      <c r="D48" s="6" t="s">
        <v>71</v>
      </c>
      <c r="E48" s="6">
        <v>22</v>
      </c>
      <c r="F48" s="6"/>
      <c r="G48" s="37"/>
      <c r="H48" s="6">
        <v>6</v>
      </c>
      <c r="I48" s="7">
        <v>5.5</v>
      </c>
      <c r="J48" s="7"/>
      <c r="K48" s="37"/>
      <c r="L48" s="41">
        <f t="shared" si="2"/>
        <v>11.5</v>
      </c>
      <c r="M48" s="146">
        <f t="shared" si="3"/>
        <v>1.9130434782608696</v>
      </c>
    </row>
    <row r="49" spans="1:13" ht="15">
      <c r="A49" s="131" t="s">
        <v>61</v>
      </c>
      <c r="B49" s="6" t="s">
        <v>84</v>
      </c>
      <c r="C49" s="59" t="s">
        <v>65</v>
      </c>
      <c r="D49" s="6" t="s">
        <v>85</v>
      </c>
      <c r="E49" s="6">
        <v>29</v>
      </c>
      <c r="F49" s="6"/>
      <c r="G49" s="37"/>
      <c r="H49" s="6">
        <v>4</v>
      </c>
      <c r="I49" s="7">
        <v>12</v>
      </c>
      <c r="J49" s="7"/>
      <c r="K49" s="37"/>
      <c r="L49" s="41">
        <f t="shared" si="2"/>
        <v>16</v>
      </c>
      <c r="M49" s="146">
        <f t="shared" si="3"/>
        <v>1.8125</v>
      </c>
    </row>
    <row r="50" spans="1:13" ht="15">
      <c r="A50" s="131" t="s">
        <v>61</v>
      </c>
      <c r="B50" s="6" t="s">
        <v>80</v>
      </c>
      <c r="C50" s="59" t="s">
        <v>65</v>
      </c>
      <c r="D50" s="6" t="s">
        <v>81</v>
      </c>
      <c r="E50" s="6">
        <v>24</v>
      </c>
      <c r="F50" s="6"/>
      <c r="G50" s="37"/>
      <c r="H50" s="6">
        <v>4</v>
      </c>
      <c r="I50" s="7">
        <v>8</v>
      </c>
      <c r="J50" s="7"/>
      <c r="K50" s="37"/>
      <c r="L50" s="41">
        <f t="shared" si="2"/>
        <v>12</v>
      </c>
      <c r="M50" s="146">
        <f t="shared" si="3"/>
        <v>2</v>
      </c>
    </row>
    <row r="51" spans="1:13" ht="15">
      <c r="A51" s="131" t="s">
        <v>61</v>
      </c>
      <c r="B51" s="6" t="s">
        <v>76</v>
      </c>
      <c r="C51" s="59" t="s">
        <v>65</v>
      </c>
      <c r="D51" s="6" t="s">
        <v>77</v>
      </c>
      <c r="E51" s="6">
        <v>23</v>
      </c>
      <c r="F51" s="6"/>
      <c r="G51" s="37"/>
      <c r="H51" s="6">
        <v>4</v>
      </c>
      <c r="I51" s="7">
        <v>8</v>
      </c>
      <c r="J51" s="7"/>
      <c r="K51" s="37"/>
      <c r="L51" s="41">
        <f t="shared" si="2"/>
        <v>12</v>
      </c>
      <c r="M51" s="146">
        <f t="shared" si="3"/>
        <v>1.9166666666666667</v>
      </c>
    </row>
    <row r="52" spans="1:13" ht="15">
      <c r="A52" s="131" t="s">
        <v>61</v>
      </c>
      <c r="B52" s="6" t="s">
        <v>214</v>
      </c>
      <c r="C52" s="59" t="s">
        <v>65</v>
      </c>
      <c r="D52" s="6" t="s">
        <v>215</v>
      </c>
      <c r="E52" s="6">
        <v>18</v>
      </c>
      <c r="F52" s="6">
        <v>1</v>
      </c>
      <c r="G52" s="37"/>
      <c r="H52" s="6">
        <v>4</v>
      </c>
      <c r="I52" s="7">
        <v>5.5</v>
      </c>
      <c r="J52" s="7"/>
      <c r="K52" s="37"/>
      <c r="L52" s="41">
        <f t="shared" si="2"/>
        <v>9.5</v>
      </c>
      <c r="M52" s="146">
        <f t="shared" si="3"/>
        <v>2</v>
      </c>
    </row>
    <row r="53" spans="1:13" ht="15">
      <c r="A53" s="131" t="s">
        <v>61</v>
      </c>
      <c r="B53" s="6" t="s">
        <v>74</v>
      </c>
      <c r="C53" s="59" t="s">
        <v>65</v>
      </c>
      <c r="D53" s="6" t="s">
        <v>75</v>
      </c>
      <c r="E53" s="6">
        <v>17</v>
      </c>
      <c r="F53" s="6">
        <v>1</v>
      </c>
      <c r="G53" s="37">
        <v>1</v>
      </c>
      <c r="H53" s="6">
        <v>4</v>
      </c>
      <c r="I53" s="7">
        <v>4.5</v>
      </c>
      <c r="J53" s="7">
        <v>0.5</v>
      </c>
      <c r="K53" s="37">
        <v>0.5</v>
      </c>
      <c r="L53" s="41">
        <f t="shared" si="2"/>
        <v>9.5</v>
      </c>
      <c r="M53" s="146">
        <f t="shared" si="3"/>
        <v>2</v>
      </c>
    </row>
    <row r="54" spans="1:13" ht="15">
      <c r="A54" s="131" t="s">
        <v>61</v>
      </c>
      <c r="B54" s="6" t="s">
        <v>82</v>
      </c>
      <c r="C54" s="59" t="s">
        <v>65</v>
      </c>
      <c r="D54" s="6" t="s">
        <v>83</v>
      </c>
      <c r="E54" s="6">
        <v>19</v>
      </c>
      <c r="F54" s="6"/>
      <c r="G54" s="37"/>
      <c r="H54" s="6">
        <v>3</v>
      </c>
      <c r="I54" s="7">
        <v>7</v>
      </c>
      <c r="J54" s="7"/>
      <c r="K54" s="37"/>
      <c r="L54" s="41">
        <f t="shared" si="2"/>
        <v>10</v>
      </c>
      <c r="M54" s="146">
        <f t="shared" si="3"/>
        <v>1.9</v>
      </c>
    </row>
    <row r="55" spans="1:13" ht="15">
      <c r="A55" s="131" t="s">
        <v>61</v>
      </c>
      <c r="B55" s="6" t="s">
        <v>66</v>
      </c>
      <c r="C55" s="59" t="s">
        <v>65</v>
      </c>
      <c r="D55" s="6" t="s">
        <v>67</v>
      </c>
      <c r="E55" s="6">
        <v>22</v>
      </c>
      <c r="F55" s="6"/>
      <c r="G55" s="37">
        <v>2</v>
      </c>
      <c r="H55" s="6">
        <v>4</v>
      </c>
      <c r="I55" s="7">
        <v>8</v>
      </c>
      <c r="J55" s="7"/>
      <c r="K55" s="37">
        <v>1</v>
      </c>
      <c r="L55" s="41">
        <f t="shared" si="2"/>
        <v>13</v>
      </c>
      <c r="M55" s="146">
        <f t="shared" si="3"/>
        <v>1.8461538461538463</v>
      </c>
    </row>
    <row r="56" spans="1:13" ht="15">
      <c r="A56" s="131" t="s">
        <v>61</v>
      </c>
      <c r="B56" s="6" t="s">
        <v>155</v>
      </c>
      <c r="C56" s="59" t="s">
        <v>154</v>
      </c>
      <c r="D56" s="6" t="s">
        <v>154</v>
      </c>
      <c r="E56" s="6">
        <v>6</v>
      </c>
      <c r="F56" s="6"/>
      <c r="G56" s="37"/>
      <c r="H56" s="6">
        <v>1</v>
      </c>
      <c r="I56" s="7">
        <v>2</v>
      </c>
      <c r="J56" s="7"/>
      <c r="K56" s="37"/>
      <c r="L56" s="41">
        <f t="shared" si="2"/>
        <v>3</v>
      </c>
      <c r="M56" s="146">
        <f t="shared" si="3"/>
        <v>2</v>
      </c>
    </row>
    <row r="57" spans="1:13" ht="15">
      <c r="A57" s="131" t="s">
        <v>61</v>
      </c>
      <c r="B57" s="6" t="s">
        <v>126</v>
      </c>
      <c r="C57" s="59" t="s">
        <v>127</v>
      </c>
      <c r="D57" s="6" t="s">
        <v>390</v>
      </c>
      <c r="E57" s="6">
        <v>11</v>
      </c>
      <c r="F57" s="6"/>
      <c r="G57" s="37"/>
      <c r="H57" s="6">
        <v>3</v>
      </c>
      <c r="I57" s="7">
        <v>2.5</v>
      </c>
      <c r="J57" s="7"/>
      <c r="K57" s="37"/>
      <c r="L57" s="41">
        <f t="shared" si="2"/>
        <v>5.5</v>
      </c>
      <c r="M57" s="146">
        <f t="shared" si="3"/>
        <v>2</v>
      </c>
    </row>
    <row r="58" spans="1:13" ht="15">
      <c r="A58" s="131" t="s">
        <v>61</v>
      </c>
      <c r="B58" s="6" t="s">
        <v>400</v>
      </c>
      <c r="C58" s="59" t="s">
        <v>178</v>
      </c>
      <c r="D58" s="6" t="s">
        <v>399</v>
      </c>
      <c r="E58" s="6">
        <v>13</v>
      </c>
      <c r="F58" s="6"/>
      <c r="G58" s="37"/>
      <c r="H58" s="6">
        <v>4</v>
      </c>
      <c r="I58" s="7">
        <v>2</v>
      </c>
      <c r="J58" s="7">
        <v>0.5</v>
      </c>
      <c r="K58" s="37"/>
      <c r="L58" s="41">
        <f t="shared" si="2"/>
        <v>6.5</v>
      </c>
      <c r="M58" s="146">
        <f t="shared" si="3"/>
        <v>2</v>
      </c>
    </row>
    <row r="59" spans="1:13" ht="15">
      <c r="A59" s="131" t="s">
        <v>61</v>
      </c>
      <c r="B59" s="6" t="s">
        <v>401</v>
      </c>
      <c r="C59" s="59" t="s">
        <v>180</v>
      </c>
      <c r="D59" s="6" t="s">
        <v>398</v>
      </c>
      <c r="E59" s="6">
        <v>8</v>
      </c>
      <c r="F59" s="6"/>
      <c r="G59" s="37"/>
      <c r="H59" s="6">
        <v>2</v>
      </c>
      <c r="I59" s="7">
        <v>1.5</v>
      </c>
      <c r="J59" s="7"/>
      <c r="K59" s="37"/>
      <c r="L59" s="41">
        <f t="shared" si="2"/>
        <v>3.5</v>
      </c>
      <c r="M59" s="146">
        <f t="shared" si="3"/>
        <v>2.2857142857142856</v>
      </c>
    </row>
    <row r="60" spans="1:13" ht="15">
      <c r="A60" s="131" t="s">
        <v>61</v>
      </c>
      <c r="B60" s="6" t="s">
        <v>132</v>
      </c>
      <c r="C60" s="59" t="s">
        <v>129</v>
      </c>
      <c r="D60" s="6" t="s">
        <v>133</v>
      </c>
      <c r="E60" s="6">
        <v>13</v>
      </c>
      <c r="F60" s="6"/>
      <c r="G60" s="37"/>
      <c r="H60" s="6">
        <v>2</v>
      </c>
      <c r="I60" s="7">
        <v>4.5</v>
      </c>
      <c r="J60" s="7"/>
      <c r="K60" s="37"/>
      <c r="L60" s="41">
        <f t="shared" si="2"/>
        <v>6.5</v>
      </c>
      <c r="M60" s="146">
        <f t="shared" si="3"/>
        <v>2</v>
      </c>
    </row>
    <row r="61" spans="1:13" ht="15">
      <c r="A61" s="131" t="s">
        <v>61</v>
      </c>
      <c r="B61" s="6" t="s">
        <v>218</v>
      </c>
      <c r="C61" s="59" t="s">
        <v>129</v>
      </c>
      <c r="D61" s="6" t="s">
        <v>219</v>
      </c>
      <c r="E61" s="6">
        <v>6</v>
      </c>
      <c r="F61" s="6">
        <v>-1</v>
      </c>
      <c r="G61" s="37"/>
      <c r="H61" s="6">
        <v>2</v>
      </c>
      <c r="I61" s="7">
        <v>1</v>
      </c>
      <c r="J61" s="7">
        <v>-0.5</v>
      </c>
      <c r="K61" s="37"/>
      <c r="L61" s="41">
        <f t="shared" si="2"/>
        <v>2.5</v>
      </c>
      <c r="M61" s="146">
        <f t="shared" si="3"/>
        <v>2</v>
      </c>
    </row>
    <row r="62" spans="1:13" ht="15">
      <c r="A62" s="131" t="s">
        <v>61</v>
      </c>
      <c r="B62" s="6" t="s">
        <v>222</v>
      </c>
      <c r="C62" s="59" t="s">
        <v>129</v>
      </c>
      <c r="D62" s="6" t="s">
        <v>223</v>
      </c>
      <c r="E62" s="6">
        <v>5</v>
      </c>
      <c r="F62" s="6"/>
      <c r="G62" s="37"/>
      <c r="H62" s="6">
        <v>1</v>
      </c>
      <c r="I62" s="7">
        <v>1.5</v>
      </c>
      <c r="J62" s="7"/>
      <c r="K62" s="37">
        <v>0.5</v>
      </c>
      <c r="L62" s="41">
        <f t="shared" si="2"/>
        <v>3</v>
      </c>
      <c r="M62" s="146">
        <f t="shared" si="3"/>
        <v>1.6666666666666667</v>
      </c>
    </row>
    <row r="63" spans="1:13" ht="15">
      <c r="A63" s="131" t="s">
        <v>61</v>
      </c>
      <c r="B63" s="6" t="s">
        <v>130</v>
      </c>
      <c r="C63" s="59" t="s">
        <v>129</v>
      </c>
      <c r="D63" s="6" t="s">
        <v>131</v>
      </c>
      <c r="E63" s="6">
        <v>19</v>
      </c>
      <c r="F63" s="6"/>
      <c r="G63" s="37"/>
      <c r="H63" s="6">
        <v>2</v>
      </c>
      <c r="I63" s="7">
        <v>7</v>
      </c>
      <c r="J63" s="7"/>
      <c r="K63" s="37"/>
      <c r="L63" s="41">
        <f t="shared" si="2"/>
        <v>9</v>
      </c>
      <c r="M63" s="146">
        <f t="shared" si="3"/>
        <v>2.111111111111111</v>
      </c>
    </row>
    <row r="64" spans="1:13" ht="15">
      <c r="A64" s="131" t="s">
        <v>61</v>
      </c>
      <c r="B64" s="6" t="s">
        <v>140</v>
      </c>
      <c r="C64" s="59" t="s">
        <v>139</v>
      </c>
      <c r="D64" s="6" t="s">
        <v>141</v>
      </c>
      <c r="E64" s="6">
        <v>17</v>
      </c>
      <c r="F64" s="6"/>
      <c r="G64" s="37">
        <v>1</v>
      </c>
      <c r="H64" s="6">
        <v>3</v>
      </c>
      <c r="I64" s="7">
        <v>5.5</v>
      </c>
      <c r="J64" s="7"/>
      <c r="K64" s="37">
        <v>0.5</v>
      </c>
      <c r="L64" s="41">
        <f t="shared" si="2"/>
        <v>9</v>
      </c>
      <c r="M64" s="146">
        <f t="shared" si="3"/>
        <v>2</v>
      </c>
    </row>
    <row r="65" spans="1:13" ht="15">
      <c r="A65" s="131" t="s">
        <v>61</v>
      </c>
      <c r="B65" s="6" t="s">
        <v>186</v>
      </c>
      <c r="C65" s="59" t="s">
        <v>185</v>
      </c>
      <c r="D65" s="6" t="s">
        <v>187</v>
      </c>
      <c r="E65" s="6">
        <v>7</v>
      </c>
      <c r="F65" s="6"/>
      <c r="G65" s="37"/>
      <c r="H65" s="6">
        <v>1</v>
      </c>
      <c r="I65" s="7">
        <v>2</v>
      </c>
      <c r="J65" s="7">
        <v>0.5</v>
      </c>
      <c r="K65" s="37"/>
      <c r="L65" s="41">
        <f t="shared" si="2"/>
        <v>3.5</v>
      </c>
      <c r="M65" s="146">
        <f t="shared" si="3"/>
        <v>2</v>
      </c>
    </row>
    <row r="66" spans="1:13" ht="15">
      <c r="A66" s="131" t="s">
        <v>61</v>
      </c>
      <c r="B66" s="6" t="s">
        <v>152</v>
      </c>
      <c r="C66" s="59" t="s">
        <v>151</v>
      </c>
      <c r="D66" s="6" t="s">
        <v>153</v>
      </c>
      <c r="E66" s="6">
        <v>7</v>
      </c>
      <c r="F66" s="6"/>
      <c r="G66" s="37"/>
      <c r="H66" s="6">
        <v>2</v>
      </c>
      <c r="I66" s="7">
        <v>1.5</v>
      </c>
      <c r="J66" s="7"/>
      <c r="K66" s="37"/>
      <c r="L66" s="41">
        <f t="shared" si="2"/>
        <v>3.5</v>
      </c>
      <c r="M66" s="146">
        <f t="shared" si="3"/>
        <v>2</v>
      </c>
    </row>
    <row r="67" spans="1:13" ht="15">
      <c r="A67" s="131" t="s">
        <v>61</v>
      </c>
      <c r="B67" s="6" t="s">
        <v>137</v>
      </c>
      <c r="C67" s="59" t="s">
        <v>134</v>
      </c>
      <c r="D67" s="6" t="s">
        <v>138</v>
      </c>
      <c r="E67" s="6">
        <v>10</v>
      </c>
      <c r="F67" s="6"/>
      <c r="G67" s="37"/>
      <c r="H67" s="6">
        <v>3</v>
      </c>
      <c r="I67" s="7">
        <v>2</v>
      </c>
      <c r="J67" s="7"/>
      <c r="K67" s="37"/>
      <c r="L67" s="41">
        <f t="shared" si="2"/>
        <v>5</v>
      </c>
      <c r="M67" s="146">
        <f t="shared" si="3"/>
        <v>2</v>
      </c>
    </row>
    <row r="68" spans="1:13" ht="15">
      <c r="A68" s="131" t="s">
        <v>61</v>
      </c>
      <c r="B68" s="6" t="s">
        <v>135</v>
      </c>
      <c r="C68" s="59" t="s">
        <v>134</v>
      </c>
      <c r="D68" s="6" t="s">
        <v>136</v>
      </c>
      <c r="E68" s="6">
        <v>9</v>
      </c>
      <c r="F68" s="6"/>
      <c r="G68" s="37"/>
      <c r="H68" s="6">
        <v>3</v>
      </c>
      <c r="I68" s="7">
        <v>1.5</v>
      </c>
      <c r="J68" s="7"/>
      <c r="K68" s="37"/>
      <c r="L68" s="41">
        <f aca="true" t="shared" si="4" ref="L68:L92">(I68+H68+J68+K68)</f>
        <v>4.5</v>
      </c>
      <c r="M68" s="146">
        <f aca="true" t="shared" si="5" ref="M68:M92">(E68+F68+G68)/L68</f>
        <v>2</v>
      </c>
    </row>
    <row r="69" spans="1:13" ht="15.75" thickBot="1">
      <c r="A69" s="137" t="s">
        <v>61</v>
      </c>
      <c r="B69" s="47" t="s">
        <v>149</v>
      </c>
      <c r="C69" s="99" t="s">
        <v>148</v>
      </c>
      <c r="D69" s="47" t="s">
        <v>150</v>
      </c>
      <c r="E69" s="47">
        <v>7</v>
      </c>
      <c r="F69" s="47"/>
      <c r="G69" s="117"/>
      <c r="H69" s="47">
        <v>1</v>
      </c>
      <c r="I69" s="48">
        <v>2</v>
      </c>
      <c r="J69" s="48"/>
      <c r="K69" s="117"/>
      <c r="L69" s="142">
        <f t="shared" si="4"/>
        <v>3</v>
      </c>
      <c r="M69" s="147">
        <f t="shared" si="5"/>
        <v>2.3333333333333335</v>
      </c>
    </row>
    <row r="70" spans="1:13" ht="15">
      <c r="A70" s="138" t="s">
        <v>62</v>
      </c>
      <c r="B70" s="139" t="s">
        <v>262</v>
      </c>
      <c r="C70" s="140" t="s">
        <v>261</v>
      </c>
      <c r="D70" s="139" t="s">
        <v>263</v>
      </c>
      <c r="E70" s="139">
        <v>11</v>
      </c>
      <c r="F70" s="139"/>
      <c r="G70" s="45"/>
      <c r="H70" s="139">
        <v>3</v>
      </c>
      <c r="I70" s="67">
        <v>2.5</v>
      </c>
      <c r="J70" s="67"/>
      <c r="K70" s="45"/>
      <c r="L70" s="143">
        <f t="shared" si="4"/>
        <v>5.5</v>
      </c>
      <c r="M70" s="148">
        <f t="shared" si="5"/>
        <v>2</v>
      </c>
    </row>
    <row r="71" spans="1:13" ht="15">
      <c r="A71" s="131" t="s">
        <v>62</v>
      </c>
      <c r="B71" s="6" t="s">
        <v>270</v>
      </c>
      <c r="C71" s="59" t="s">
        <v>271</v>
      </c>
      <c r="D71" s="6" t="s">
        <v>272</v>
      </c>
      <c r="E71" s="6">
        <v>6</v>
      </c>
      <c r="F71" s="6"/>
      <c r="G71" s="37"/>
      <c r="H71" s="6">
        <v>3</v>
      </c>
      <c r="I71" s="7">
        <v>0</v>
      </c>
      <c r="J71" s="7"/>
      <c r="K71" s="37"/>
      <c r="L71" s="41">
        <f t="shared" si="4"/>
        <v>3</v>
      </c>
      <c r="M71" s="146">
        <f t="shared" si="5"/>
        <v>2</v>
      </c>
    </row>
    <row r="72" spans="1:13" ht="15">
      <c r="A72" s="131" t="s">
        <v>62</v>
      </c>
      <c r="B72" s="6" t="s">
        <v>239</v>
      </c>
      <c r="C72" s="59" t="s">
        <v>238</v>
      </c>
      <c r="D72" s="6" t="s">
        <v>240</v>
      </c>
      <c r="E72" s="6">
        <v>11</v>
      </c>
      <c r="F72" s="6"/>
      <c r="G72" s="37"/>
      <c r="H72" s="6">
        <v>4</v>
      </c>
      <c r="I72" s="7">
        <v>1</v>
      </c>
      <c r="J72" s="7"/>
      <c r="K72" s="37"/>
      <c r="L72" s="41">
        <f t="shared" si="4"/>
        <v>5</v>
      </c>
      <c r="M72" s="146">
        <f t="shared" si="5"/>
        <v>2.2</v>
      </c>
    </row>
    <row r="73" spans="1:13" ht="15">
      <c r="A73" s="131" t="s">
        <v>62</v>
      </c>
      <c r="B73" s="6" t="s">
        <v>245</v>
      </c>
      <c r="C73" s="59" t="s">
        <v>244</v>
      </c>
      <c r="D73" s="6" t="s">
        <v>246</v>
      </c>
      <c r="E73" s="6">
        <v>9</v>
      </c>
      <c r="F73" s="6"/>
      <c r="G73" s="37"/>
      <c r="H73" s="6">
        <v>3</v>
      </c>
      <c r="I73" s="7">
        <v>1.5</v>
      </c>
      <c r="J73" s="7"/>
      <c r="K73" s="37"/>
      <c r="L73" s="41">
        <f t="shared" si="4"/>
        <v>4.5</v>
      </c>
      <c r="M73" s="146">
        <f t="shared" si="5"/>
        <v>2</v>
      </c>
    </row>
    <row r="74" spans="1:13" ht="15">
      <c r="A74" s="131" t="s">
        <v>62</v>
      </c>
      <c r="B74" s="6" t="s">
        <v>251</v>
      </c>
      <c r="C74" s="59" t="s">
        <v>252</v>
      </c>
      <c r="D74" s="6" t="s">
        <v>253</v>
      </c>
      <c r="E74" s="6">
        <v>8</v>
      </c>
      <c r="F74" s="6"/>
      <c r="G74" s="37"/>
      <c r="H74" s="6">
        <v>1</v>
      </c>
      <c r="I74" s="7">
        <v>3</v>
      </c>
      <c r="J74" s="7"/>
      <c r="K74" s="37"/>
      <c r="L74" s="41">
        <f t="shared" si="4"/>
        <v>4</v>
      </c>
      <c r="M74" s="146">
        <f t="shared" si="5"/>
        <v>2</v>
      </c>
    </row>
    <row r="75" spans="1:13" ht="15">
      <c r="A75" s="131" t="s">
        <v>62</v>
      </c>
      <c r="B75" s="6" t="s">
        <v>264</v>
      </c>
      <c r="C75" s="59" t="s">
        <v>265</v>
      </c>
      <c r="D75" s="6" t="s">
        <v>266</v>
      </c>
      <c r="E75" s="6">
        <v>14</v>
      </c>
      <c r="F75" s="6">
        <v>1</v>
      </c>
      <c r="G75" s="37"/>
      <c r="H75" s="6">
        <v>2</v>
      </c>
      <c r="I75" s="7">
        <v>5</v>
      </c>
      <c r="J75" s="7">
        <v>0.5</v>
      </c>
      <c r="K75" s="37"/>
      <c r="L75" s="41">
        <f t="shared" si="4"/>
        <v>7.5</v>
      </c>
      <c r="M75" s="146">
        <f t="shared" si="5"/>
        <v>2</v>
      </c>
    </row>
    <row r="76" spans="1:13" ht="15">
      <c r="A76" s="131" t="s">
        <v>62</v>
      </c>
      <c r="B76" s="6"/>
      <c r="C76" s="59" t="s">
        <v>254</v>
      </c>
      <c r="D76" s="6" t="s">
        <v>253</v>
      </c>
      <c r="E76" s="6">
        <v>3</v>
      </c>
      <c r="F76" s="6"/>
      <c r="G76" s="37"/>
      <c r="H76" s="6"/>
      <c r="I76" s="7">
        <v>1.5</v>
      </c>
      <c r="J76" s="7"/>
      <c r="K76" s="37"/>
      <c r="L76" s="41">
        <f t="shared" si="4"/>
        <v>1.5</v>
      </c>
      <c r="M76" s="146">
        <f t="shared" si="5"/>
        <v>2</v>
      </c>
    </row>
    <row r="77" spans="1:13" ht="15" customHeight="1">
      <c r="A77" s="131" t="s">
        <v>62</v>
      </c>
      <c r="B77" s="6" t="s">
        <v>268</v>
      </c>
      <c r="C77" s="59" t="s">
        <v>267</v>
      </c>
      <c r="D77" s="6" t="s">
        <v>269</v>
      </c>
      <c r="E77" s="6">
        <v>9</v>
      </c>
      <c r="F77" s="6"/>
      <c r="G77" s="37"/>
      <c r="H77" s="6">
        <v>1</v>
      </c>
      <c r="I77" s="7">
        <v>3.5</v>
      </c>
      <c r="J77" s="7"/>
      <c r="K77" s="37"/>
      <c r="L77" s="41">
        <f t="shared" si="4"/>
        <v>4.5</v>
      </c>
      <c r="M77" s="146">
        <f t="shared" si="5"/>
        <v>2</v>
      </c>
    </row>
    <row r="78" spans="1:13" ht="15">
      <c r="A78" s="131" t="s">
        <v>62</v>
      </c>
      <c r="B78" s="6" t="s">
        <v>242</v>
      </c>
      <c r="C78" s="59" t="s">
        <v>241</v>
      </c>
      <c r="D78" s="6" t="s">
        <v>243</v>
      </c>
      <c r="E78" s="6">
        <v>8</v>
      </c>
      <c r="F78" s="6">
        <v>1</v>
      </c>
      <c r="G78" s="37"/>
      <c r="H78" s="6">
        <v>1</v>
      </c>
      <c r="I78" s="7">
        <v>3</v>
      </c>
      <c r="J78" s="7">
        <v>0.5</v>
      </c>
      <c r="K78" s="37"/>
      <c r="L78" s="41">
        <f t="shared" si="4"/>
        <v>4.5</v>
      </c>
      <c r="M78" s="146">
        <f t="shared" si="5"/>
        <v>2</v>
      </c>
    </row>
    <row r="79" spans="1:13" ht="15">
      <c r="A79" s="131" t="s">
        <v>62</v>
      </c>
      <c r="B79" s="6" t="s">
        <v>277</v>
      </c>
      <c r="C79" s="59" t="s">
        <v>241</v>
      </c>
      <c r="D79" s="6" t="s">
        <v>278</v>
      </c>
      <c r="E79" s="6">
        <v>7</v>
      </c>
      <c r="F79" s="6"/>
      <c r="G79" s="37"/>
      <c r="H79" s="6">
        <v>2</v>
      </c>
      <c r="I79" s="7">
        <v>1</v>
      </c>
      <c r="J79" s="7"/>
      <c r="K79" s="37"/>
      <c r="L79" s="41">
        <f t="shared" si="4"/>
        <v>3</v>
      </c>
      <c r="M79" s="146">
        <f t="shared" si="5"/>
        <v>2.3333333333333335</v>
      </c>
    </row>
    <row r="80" spans="1:13" ht="15">
      <c r="A80" s="131" t="s">
        <v>62</v>
      </c>
      <c r="B80" s="6" t="s">
        <v>275</v>
      </c>
      <c r="C80" s="59" t="s">
        <v>241</v>
      </c>
      <c r="D80" s="6" t="s">
        <v>276</v>
      </c>
      <c r="E80" s="6">
        <v>3</v>
      </c>
      <c r="F80" s="6"/>
      <c r="G80" s="37"/>
      <c r="H80" s="6">
        <v>1</v>
      </c>
      <c r="I80" s="7">
        <v>0.5</v>
      </c>
      <c r="J80" s="7"/>
      <c r="K80" s="37"/>
      <c r="L80" s="41">
        <f t="shared" si="4"/>
        <v>1.5</v>
      </c>
      <c r="M80" s="146">
        <f t="shared" si="5"/>
        <v>2</v>
      </c>
    </row>
    <row r="81" spans="1:13" ht="15">
      <c r="A81" s="131" t="s">
        <v>62</v>
      </c>
      <c r="B81" s="6" t="s">
        <v>280</v>
      </c>
      <c r="C81" s="59" t="s">
        <v>279</v>
      </c>
      <c r="D81" s="6" t="s">
        <v>281</v>
      </c>
      <c r="E81" s="6">
        <v>9</v>
      </c>
      <c r="F81" s="6"/>
      <c r="G81" s="37"/>
      <c r="H81" s="6">
        <v>2</v>
      </c>
      <c r="I81" s="7">
        <v>3</v>
      </c>
      <c r="J81" s="7"/>
      <c r="K81" s="37"/>
      <c r="L81" s="41">
        <f t="shared" si="4"/>
        <v>5</v>
      </c>
      <c r="M81" s="146">
        <f t="shared" si="5"/>
        <v>1.8</v>
      </c>
    </row>
    <row r="82" spans="1:13" ht="15">
      <c r="A82" s="131" t="s">
        <v>62</v>
      </c>
      <c r="B82" s="6" t="s">
        <v>282</v>
      </c>
      <c r="C82" s="59" t="s">
        <v>279</v>
      </c>
      <c r="D82" s="6" t="s">
        <v>283</v>
      </c>
      <c r="E82" s="6">
        <v>9</v>
      </c>
      <c r="F82" s="6">
        <v>2</v>
      </c>
      <c r="G82" s="37"/>
      <c r="H82" s="6">
        <v>3</v>
      </c>
      <c r="I82" s="7">
        <v>2</v>
      </c>
      <c r="J82" s="7">
        <v>1</v>
      </c>
      <c r="K82" s="37"/>
      <c r="L82" s="41">
        <f t="shared" si="4"/>
        <v>6</v>
      </c>
      <c r="M82" s="146">
        <f t="shared" si="5"/>
        <v>1.8333333333333333</v>
      </c>
    </row>
    <row r="83" spans="1:13" ht="15">
      <c r="A83" s="131" t="s">
        <v>62</v>
      </c>
      <c r="B83" s="6" t="s">
        <v>234</v>
      </c>
      <c r="C83" s="59" t="s">
        <v>162</v>
      </c>
      <c r="D83" s="6" t="s">
        <v>235</v>
      </c>
      <c r="E83" s="6">
        <v>7</v>
      </c>
      <c r="F83" s="6"/>
      <c r="G83" s="37"/>
      <c r="H83" s="6">
        <v>2</v>
      </c>
      <c r="I83" s="7">
        <v>1.5</v>
      </c>
      <c r="J83" s="7"/>
      <c r="K83" s="37"/>
      <c r="L83" s="41">
        <f t="shared" si="4"/>
        <v>3.5</v>
      </c>
      <c r="M83" s="146">
        <f t="shared" si="5"/>
        <v>2</v>
      </c>
    </row>
    <row r="84" spans="1:13" ht="15">
      <c r="A84" s="131" t="s">
        <v>62</v>
      </c>
      <c r="B84" s="6" t="s">
        <v>236</v>
      </c>
      <c r="C84" s="59" t="s">
        <v>162</v>
      </c>
      <c r="D84" s="6" t="s">
        <v>237</v>
      </c>
      <c r="E84" s="6">
        <v>13</v>
      </c>
      <c r="F84" s="6"/>
      <c r="G84" s="37">
        <v>2</v>
      </c>
      <c r="H84" s="6">
        <v>4</v>
      </c>
      <c r="I84" s="7">
        <v>2.5</v>
      </c>
      <c r="J84" s="7"/>
      <c r="K84" s="37">
        <v>1</v>
      </c>
      <c r="L84" s="41">
        <f t="shared" si="4"/>
        <v>7.5</v>
      </c>
      <c r="M84" s="146">
        <f t="shared" si="5"/>
        <v>2</v>
      </c>
    </row>
    <row r="85" spans="1:13" ht="15">
      <c r="A85" s="131" t="s">
        <v>62</v>
      </c>
      <c r="B85" s="6" t="s">
        <v>230</v>
      </c>
      <c r="C85" s="59" t="s">
        <v>162</v>
      </c>
      <c r="D85" s="6" t="s">
        <v>231</v>
      </c>
      <c r="E85" s="6">
        <v>21</v>
      </c>
      <c r="F85" s="6"/>
      <c r="G85" s="37"/>
      <c r="H85" s="6">
        <v>6</v>
      </c>
      <c r="I85" s="7">
        <v>4.5</v>
      </c>
      <c r="J85" s="7"/>
      <c r="K85" s="37">
        <v>0.5</v>
      </c>
      <c r="L85" s="41">
        <f t="shared" si="4"/>
        <v>11</v>
      </c>
      <c r="M85" s="146">
        <f t="shared" si="5"/>
        <v>1.9090909090909092</v>
      </c>
    </row>
    <row r="86" spans="1:13" ht="15">
      <c r="A86" s="131" t="s">
        <v>62</v>
      </c>
      <c r="B86" s="6" t="s">
        <v>232</v>
      </c>
      <c r="C86" s="59" t="s">
        <v>162</v>
      </c>
      <c r="D86" s="6" t="s">
        <v>233</v>
      </c>
      <c r="E86" s="6">
        <v>25</v>
      </c>
      <c r="F86" s="6"/>
      <c r="G86" s="37">
        <v>1</v>
      </c>
      <c r="H86" s="6">
        <v>9</v>
      </c>
      <c r="I86" s="7">
        <v>3.5</v>
      </c>
      <c r="J86" s="7"/>
      <c r="K86" s="37">
        <v>0.5</v>
      </c>
      <c r="L86" s="41">
        <f t="shared" si="4"/>
        <v>13</v>
      </c>
      <c r="M86" s="146">
        <f t="shared" si="5"/>
        <v>2</v>
      </c>
    </row>
    <row r="87" spans="1:13" ht="15">
      <c r="A87" s="131" t="s">
        <v>62</v>
      </c>
      <c r="B87" s="6" t="s">
        <v>259</v>
      </c>
      <c r="C87" s="59" t="s">
        <v>162</v>
      </c>
      <c r="D87" s="6" t="s">
        <v>260</v>
      </c>
      <c r="E87" s="6">
        <v>3</v>
      </c>
      <c r="F87" s="6"/>
      <c r="G87" s="37"/>
      <c r="H87" s="6">
        <v>0</v>
      </c>
      <c r="I87" s="7">
        <v>1.5</v>
      </c>
      <c r="J87" s="7"/>
      <c r="K87" s="37"/>
      <c r="L87" s="41">
        <f t="shared" si="4"/>
        <v>1.5</v>
      </c>
      <c r="M87" s="146">
        <f t="shared" si="5"/>
        <v>2</v>
      </c>
    </row>
    <row r="88" spans="1:13" ht="15">
      <c r="A88" s="131" t="s">
        <v>62</v>
      </c>
      <c r="B88" s="6" t="s">
        <v>247</v>
      </c>
      <c r="C88" s="59" t="s">
        <v>162</v>
      </c>
      <c r="D88" s="6" t="s">
        <v>248</v>
      </c>
      <c r="E88" s="6">
        <v>10</v>
      </c>
      <c r="F88" s="6"/>
      <c r="G88" s="37"/>
      <c r="H88" s="6">
        <v>4</v>
      </c>
      <c r="I88" s="7">
        <v>1</v>
      </c>
      <c r="J88" s="7"/>
      <c r="K88" s="37"/>
      <c r="L88" s="41">
        <f t="shared" si="4"/>
        <v>5</v>
      </c>
      <c r="M88" s="146">
        <f t="shared" si="5"/>
        <v>2</v>
      </c>
    </row>
    <row r="89" spans="1:13" ht="15">
      <c r="A89" s="131" t="s">
        <v>62</v>
      </c>
      <c r="B89" s="6" t="s">
        <v>249</v>
      </c>
      <c r="C89" s="59" t="s">
        <v>162</v>
      </c>
      <c r="D89" s="6" t="s">
        <v>250</v>
      </c>
      <c r="E89" s="6">
        <v>10</v>
      </c>
      <c r="F89" s="6"/>
      <c r="G89" s="37"/>
      <c r="H89" s="6">
        <v>3</v>
      </c>
      <c r="I89" s="7">
        <v>2</v>
      </c>
      <c r="J89" s="7"/>
      <c r="K89" s="37"/>
      <c r="L89" s="41">
        <f t="shared" si="4"/>
        <v>5</v>
      </c>
      <c r="M89" s="146">
        <f t="shared" si="5"/>
        <v>2</v>
      </c>
    </row>
    <row r="90" spans="1:13" ht="15">
      <c r="A90" s="131" t="s">
        <v>62</v>
      </c>
      <c r="B90" s="6" t="s">
        <v>257</v>
      </c>
      <c r="C90" s="59" t="s">
        <v>162</v>
      </c>
      <c r="D90" s="6" t="s">
        <v>258</v>
      </c>
      <c r="E90" s="6">
        <v>6</v>
      </c>
      <c r="F90" s="6">
        <v>1</v>
      </c>
      <c r="G90" s="37"/>
      <c r="H90" s="6">
        <v>3</v>
      </c>
      <c r="I90" s="7">
        <v>0</v>
      </c>
      <c r="J90" s="7">
        <v>0.5</v>
      </c>
      <c r="K90" s="37"/>
      <c r="L90" s="41">
        <f t="shared" si="4"/>
        <v>3.5</v>
      </c>
      <c r="M90" s="146">
        <f t="shared" si="5"/>
        <v>2</v>
      </c>
    </row>
    <row r="91" spans="1:13" ht="15">
      <c r="A91" s="131" t="s">
        <v>62</v>
      </c>
      <c r="B91" s="6" t="s">
        <v>255</v>
      </c>
      <c r="C91" s="59" t="s">
        <v>162</v>
      </c>
      <c r="D91" s="6" t="s">
        <v>256</v>
      </c>
      <c r="E91" s="6">
        <v>9</v>
      </c>
      <c r="F91" s="6"/>
      <c r="G91" s="37"/>
      <c r="H91" s="6">
        <v>2</v>
      </c>
      <c r="I91" s="7">
        <v>2.5</v>
      </c>
      <c r="J91" s="7"/>
      <c r="K91" s="37"/>
      <c r="L91" s="41">
        <f t="shared" si="4"/>
        <v>4.5</v>
      </c>
      <c r="M91" s="146">
        <f t="shared" si="5"/>
        <v>2</v>
      </c>
    </row>
    <row r="92" spans="1:13" ht="15.75" thickBot="1">
      <c r="A92" s="131" t="s">
        <v>62</v>
      </c>
      <c r="B92" s="6" t="s">
        <v>273</v>
      </c>
      <c r="C92" s="59" t="s">
        <v>162</v>
      </c>
      <c r="D92" s="47" t="s">
        <v>274</v>
      </c>
      <c r="E92" s="47">
        <v>15</v>
      </c>
      <c r="F92" s="47"/>
      <c r="G92" s="117"/>
      <c r="H92" s="47">
        <v>3</v>
      </c>
      <c r="I92" s="48">
        <v>4</v>
      </c>
      <c r="J92" s="48"/>
      <c r="K92" s="117"/>
      <c r="L92" s="142">
        <f t="shared" si="4"/>
        <v>7</v>
      </c>
      <c r="M92" s="149">
        <f t="shared" si="5"/>
        <v>2.142857142857143</v>
      </c>
    </row>
    <row r="93" spans="1:13" ht="15">
      <c r="A93" s="131"/>
      <c r="B93" s="6"/>
      <c r="C93" s="133"/>
      <c r="D93" s="192" t="s">
        <v>61</v>
      </c>
      <c r="E93" s="42">
        <f aca="true" t="shared" si="6" ref="E93:L93">SUM(E2:E69)</f>
        <v>831</v>
      </c>
      <c r="F93" s="46">
        <f t="shared" si="6"/>
        <v>12</v>
      </c>
      <c r="G93" s="46">
        <f t="shared" si="6"/>
        <v>15</v>
      </c>
      <c r="H93" s="78">
        <f t="shared" si="6"/>
        <v>196</v>
      </c>
      <c r="I93" s="78">
        <f t="shared" si="6"/>
        <v>224</v>
      </c>
      <c r="J93" s="76">
        <f t="shared" si="6"/>
        <v>7</v>
      </c>
      <c r="K93" s="76">
        <f t="shared" si="6"/>
        <v>9</v>
      </c>
      <c r="L93" s="83">
        <f t="shared" si="6"/>
        <v>436</v>
      </c>
      <c r="M93" s="144"/>
    </row>
    <row r="94" spans="1:13" ht="15.75" thickBot="1">
      <c r="A94" s="131"/>
      <c r="B94" s="6"/>
      <c r="C94" s="133"/>
      <c r="D94" s="193" t="s">
        <v>62</v>
      </c>
      <c r="E94" s="43">
        <f aca="true" t="shared" si="7" ref="E94:L94">SUM(E70:E92)</f>
        <v>226</v>
      </c>
      <c r="F94" s="39">
        <f t="shared" si="7"/>
        <v>5</v>
      </c>
      <c r="G94" s="39">
        <f t="shared" si="7"/>
        <v>3</v>
      </c>
      <c r="H94" s="79">
        <f t="shared" si="7"/>
        <v>62</v>
      </c>
      <c r="I94" s="80">
        <f t="shared" si="7"/>
        <v>50.5</v>
      </c>
      <c r="J94" s="77">
        <f t="shared" si="7"/>
        <v>2.5</v>
      </c>
      <c r="K94" s="77">
        <f t="shared" si="7"/>
        <v>2</v>
      </c>
      <c r="L94" s="84">
        <f t="shared" si="7"/>
        <v>117</v>
      </c>
      <c r="M94" s="135"/>
    </row>
    <row r="95" spans="1:13" ht="15.75" thickBot="1">
      <c r="A95" s="132"/>
      <c r="B95" s="9"/>
      <c r="C95" s="134"/>
      <c r="D95" s="211" t="s">
        <v>60</v>
      </c>
      <c r="E95" s="44">
        <f>SUM(E2:E92)</f>
        <v>1057</v>
      </c>
      <c r="F95" s="44">
        <f>SUM(F2:F92)</f>
        <v>17</v>
      </c>
      <c r="G95" s="44">
        <f>SUM(G2:G92)</f>
        <v>18</v>
      </c>
      <c r="H95" s="81">
        <f>+H94+H93</f>
        <v>258</v>
      </c>
      <c r="I95" s="81">
        <f>+I94+I93</f>
        <v>274.5</v>
      </c>
      <c r="J95" s="82">
        <f>+J94+J93</f>
        <v>9.5</v>
      </c>
      <c r="K95" s="82">
        <f>+K94+K93</f>
        <v>11</v>
      </c>
      <c r="L95" s="85">
        <f>+L94+L93</f>
        <v>553</v>
      </c>
      <c r="M95" s="136">
        <f>(E95+F95+G95)/L95</f>
        <v>1.9746835443037976</v>
      </c>
    </row>
  </sheetData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70" r:id="rId1"/>
  <headerFooter alignWithMargins="0">
    <oddFooter>&amp;CPagina &amp;P</oddFooter>
  </headerFooter>
  <ignoredErrors>
    <ignoredError sqref="I93:I94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M91"/>
  <sheetViews>
    <sheetView zoomScale="95" zoomScaleNormal="95" zoomScaleSheetLayoutView="100" workbookViewId="0" topLeftCell="B1">
      <pane ySplit="825" topLeftCell="BM69" activePane="bottomLeft" state="split"/>
      <selection pane="topLeft" activeCell="A1" sqref="A1:M1"/>
      <selection pane="bottomLeft" activeCell="D93" sqref="D93"/>
    </sheetView>
  </sheetViews>
  <sheetFormatPr defaultColWidth="9.140625" defaultRowHeight="12.75"/>
  <cols>
    <col min="1" max="1" width="9.7109375" style="104" customWidth="1"/>
    <col min="2" max="2" width="11.7109375" style="104" customWidth="1"/>
    <col min="3" max="3" width="14.7109375" style="114" customWidth="1"/>
    <col min="4" max="4" width="30.7109375" style="115" customWidth="1"/>
    <col min="5" max="8" width="8.7109375" style="104" customWidth="1"/>
    <col min="9" max="9" width="8.7109375" style="116" customWidth="1"/>
    <col min="10" max="11" width="9.7109375" style="116" customWidth="1"/>
    <col min="12" max="12" width="8.7109375" style="116" customWidth="1"/>
    <col min="13" max="13" width="9.140625" style="110" customWidth="1"/>
    <col min="14" max="16384" width="8.7109375" style="104" customWidth="1"/>
  </cols>
  <sheetData>
    <row r="1" spans="1:13" s="100" customFormat="1" ht="30" customHeight="1">
      <c r="A1" s="155" t="s">
        <v>59</v>
      </c>
      <c r="B1" s="156" t="s">
        <v>63</v>
      </c>
      <c r="C1" s="156" t="s">
        <v>64</v>
      </c>
      <c r="D1" s="156" t="s">
        <v>396</v>
      </c>
      <c r="E1" s="156" t="s">
        <v>393</v>
      </c>
      <c r="F1" s="156" t="s">
        <v>383</v>
      </c>
      <c r="G1" s="157" t="s">
        <v>384</v>
      </c>
      <c r="H1" s="156" t="s">
        <v>379</v>
      </c>
      <c r="I1" s="156" t="s">
        <v>380</v>
      </c>
      <c r="J1" s="156" t="s">
        <v>388</v>
      </c>
      <c r="K1" s="157" t="s">
        <v>389</v>
      </c>
      <c r="L1" s="158" t="s">
        <v>337</v>
      </c>
      <c r="M1" s="159" t="s">
        <v>338</v>
      </c>
    </row>
    <row r="2" spans="1:13" ht="15">
      <c r="A2" s="4" t="s">
        <v>61</v>
      </c>
      <c r="B2" s="5" t="s">
        <v>208</v>
      </c>
      <c r="C2" s="101" t="s">
        <v>203</v>
      </c>
      <c r="D2" s="87" t="s">
        <v>209</v>
      </c>
      <c r="E2" s="5">
        <v>5</v>
      </c>
      <c r="F2" s="5"/>
      <c r="G2" s="102"/>
      <c r="H2" s="5">
        <v>2</v>
      </c>
      <c r="I2" s="5">
        <v>0.5</v>
      </c>
      <c r="J2" s="5"/>
      <c r="K2" s="102"/>
      <c r="L2" s="103">
        <f aca="true" t="shared" si="0" ref="L2:L33">+I2+H2+J2+K2</f>
        <v>2.5</v>
      </c>
      <c r="M2" s="126">
        <f aca="true" t="shared" si="1" ref="M2:M33">(E2+F2+G2)/L2</f>
        <v>2</v>
      </c>
    </row>
    <row r="3" spans="1:13" ht="15">
      <c r="A3" s="4" t="s">
        <v>61</v>
      </c>
      <c r="B3" s="5" t="s">
        <v>206</v>
      </c>
      <c r="C3" s="101" t="s">
        <v>203</v>
      </c>
      <c r="D3" s="87" t="s">
        <v>207</v>
      </c>
      <c r="E3" s="5">
        <v>4</v>
      </c>
      <c r="F3" s="5">
        <v>-1</v>
      </c>
      <c r="G3" s="102"/>
      <c r="H3" s="5">
        <v>1</v>
      </c>
      <c r="I3" s="5">
        <v>1.5</v>
      </c>
      <c r="J3" s="5">
        <v>-1</v>
      </c>
      <c r="K3" s="102"/>
      <c r="L3" s="103">
        <f t="shared" si="0"/>
        <v>1.5</v>
      </c>
      <c r="M3" s="126">
        <f t="shared" si="1"/>
        <v>2</v>
      </c>
    </row>
    <row r="4" spans="1:13" ht="15">
      <c r="A4" s="4" t="s">
        <v>61</v>
      </c>
      <c r="B4" s="5" t="s">
        <v>204</v>
      </c>
      <c r="C4" s="101" t="s">
        <v>203</v>
      </c>
      <c r="D4" s="87" t="s">
        <v>205</v>
      </c>
      <c r="E4" s="5">
        <v>3</v>
      </c>
      <c r="F4" s="5"/>
      <c r="G4" s="102"/>
      <c r="H4" s="5">
        <v>1</v>
      </c>
      <c r="I4" s="5">
        <v>0.5</v>
      </c>
      <c r="J4" s="5"/>
      <c r="K4" s="102"/>
      <c r="L4" s="103">
        <f t="shared" si="0"/>
        <v>1.5</v>
      </c>
      <c r="M4" s="126">
        <f t="shared" si="1"/>
        <v>2</v>
      </c>
    </row>
    <row r="5" spans="1:13" ht="15">
      <c r="A5" s="4" t="s">
        <v>61</v>
      </c>
      <c r="B5" s="5" t="s">
        <v>87</v>
      </c>
      <c r="C5" s="101" t="s">
        <v>86</v>
      </c>
      <c r="D5" s="87" t="s">
        <v>385</v>
      </c>
      <c r="E5" s="5">
        <v>8</v>
      </c>
      <c r="F5" s="5"/>
      <c r="G5" s="102">
        <v>-1</v>
      </c>
      <c r="H5" s="5">
        <v>2</v>
      </c>
      <c r="I5" s="5">
        <v>2</v>
      </c>
      <c r="J5" s="5"/>
      <c r="K5" s="102">
        <v>-0.5</v>
      </c>
      <c r="L5" s="103">
        <f t="shared" si="0"/>
        <v>3.5</v>
      </c>
      <c r="M5" s="126">
        <f t="shared" si="1"/>
        <v>2</v>
      </c>
    </row>
    <row r="6" spans="1:13" ht="15">
      <c r="A6" s="4" t="s">
        <v>61</v>
      </c>
      <c r="B6" s="5" t="s">
        <v>220</v>
      </c>
      <c r="C6" s="101" t="s">
        <v>86</v>
      </c>
      <c r="D6" s="87" t="s">
        <v>221</v>
      </c>
      <c r="E6" s="5">
        <v>4</v>
      </c>
      <c r="F6" s="5"/>
      <c r="G6" s="102">
        <v>1</v>
      </c>
      <c r="H6" s="5">
        <v>1</v>
      </c>
      <c r="I6" s="5">
        <v>1</v>
      </c>
      <c r="J6" s="5"/>
      <c r="K6" s="102">
        <v>0.5</v>
      </c>
      <c r="L6" s="103">
        <f t="shared" si="0"/>
        <v>2.5</v>
      </c>
      <c r="M6" s="126">
        <f t="shared" si="1"/>
        <v>2</v>
      </c>
    </row>
    <row r="7" spans="1:13" ht="15">
      <c r="A7" s="4" t="s">
        <v>61</v>
      </c>
      <c r="B7" s="5" t="s">
        <v>228</v>
      </c>
      <c r="C7" s="101" t="s">
        <v>227</v>
      </c>
      <c r="D7" s="87" t="s">
        <v>229</v>
      </c>
      <c r="E7" s="5">
        <v>0</v>
      </c>
      <c r="F7" s="5"/>
      <c r="G7" s="102"/>
      <c r="H7" s="5">
        <v>0</v>
      </c>
      <c r="I7" s="5"/>
      <c r="J7" s="5"/>
      <c r="K7" s="102"/>
      <c r="L7" s="103">
        <f t="shared" si="0"/>
        <v>0</v>
      </c>
      <c r="M7" s="126" t="e">
        <f t="shared" si="1"/>
        <v>#DIV/0!</v>
      </c>
    </row>
    <row r="8" spans="1:13" ht="15">
      <c r="A8" s="4" t="s">
        <v>61</v>
      </c>
      <c r="B8" s="5" t="s">
        <v>172</v>
      </c>
      <c r="C8" s="101" t="s">
        <v>171</v>
      </c>
      <c r="D8" s="87" t="s">
        <v>173</v>
      </c>
      <c r="E8" s="5">
        <v>3</v>
      </c>
      <c r="F8" s="5"/>
      <c r="G8" s="102"/>
      <c r="H8" s="5">
        <v>0</v>
      </c>
      <c r="I8" s="5">
        <v>1.5</v>
      </c>
      <c r="J8" s="5"/>
      <c r="K8" s="102"/>
      <c r="L8" s="103">
        <f t="shared" si="0"/>
        <v>1.5</v>
      </c>
      <c r="M8" s="126">
        <f t="shared" si="1"/>
        <v>2</v>
      </c>
    </row>
    <row r="9" spans="1:13" ht="15">
      <c r="A9" s="4" t="s">
        <v>61</v>
      </c>
      <c r="B9" s="5" t="s">
        <v>143</v>
      </c>
      <c r="C9" s="101" t="s">
        <v>142</v>
      </c>
      <c r="D9" s="87" t="s">
        <v>395</v>
      </c>
      <c r="E9" s="5">
        <v>0</v>
      </c>
      <c r="F9" s="5"/>
      <c r="G9" s="102"/>
      <c r="H9" s="5">
        <v>0</v>
      </c>
      <c r="I9" s="5">
        <v>0</v>
      </c>
      <c r="J9" s="5"/>
      <c r="K9" s="102"/>
      <c r="L9" s="103">
        <f t="shared" si="0"/>
        <v>0</v>
      </c>
      <c r="M9" s="126" t="e">
        <f t="shared" si="1"/>
        <v>#DIV/0!</v>
      </c>
    </row>
    <row r="10" spans="1:13" ht="30">
      <c r="A10" s="4" t="s">
        <v>61</v>
      </c>
      <c r="B10" s="5" t="s">
        <v>90</v>
      </c>
      <c r="C10" s="101" t="s">
        <v>89</v>
      </c>
      <c r="D10" s="87" t="s">
        <v>91</v>
      </c>
      <c r="E10" s="5">
        <v>6</v>
      </c>
      <c r="F10" s="5"/>
      <c r="G10" s="102"/>
      <c r="H10" s="5">
        <v>1</v>
      </c>
      <c r="I10" s="5">
        <v>2</v>
      </c>
      <c r="J10" s="5"/>
      <c r="K10" s="102"/>
      <c r="L10" s="103">
        <f t="shared" si="0"/>
        <v>3</v>
      </c>
      <c r="M10" s="126">
        <f t="shared" si="1"/>
        <v>2</v>
      </c>
    </row>
    <row r="11" spans="1:13" ht="30">
      <c r="A11" s="4" t="s">
        <v>61</v>
      </c>
      <c r="B11" s="5" t="s">
        <v>159</v>
      </c>
      <c r="C11" s="101" t="s">
        <v>160</v>
      </c>
      <c r="D11" s="87" t="s">
        <v>161</v>
      </c>
      <c r="E11" s="5">
        <v>0</v>
      </c>
      <c r="F11" s="5"/>
      <c r="G11" s="102"/>
      <c r="H11" s="5">
        <v>0</v>
      </c>
      <c r="I11" s="5">
        <v>0</v>
      </c>
      <c r="J11" s="5"/>
      <c r="K11" s="102"/>
      <c r="L11" s="103">
        <f t="shared" si="0"/>
        <v>0</v>
      </c>
      <c r="M11" s="126" t="e">
        <f t="shared" si="1"/>
        <v>#DIV/0!</v>
      </c>
    </row>
    <row r="12" spans="1:13" ht="30">
      <c r="A12" s="4" t="s">
        <v>61</v>
      </c>
      <c r="B12" s="5" t="s">
        <v>175</v>
      </c>
      <c r="C12" s="101" t="s">
        <v>174</v>
      </c>
      <c r="D12" s="87" t="s">
        <v>176</v>
      </c>
      <c r="E12" s="5">
        <v>2</v>
      </c>
      <c r="F12" s="5"/>
      <c r="G12" s="102"/>
      <c r="H12" s="5">
        <v>0</v>
      </c>
      <c r="I12" s="5">
        <v>1</v>
      </c>
      <c r="J12" s="5"/>
      <c r="K12" s="102"/>
      <c r="L12" s="103">
        <f t="shared" si="0"/>
        <v>1</v>
      </c>
      <c r="M12" s="126">
        <f t="shared" si="1"/>
        <v>2</v>
      </c>
    </row>
    <row r="13" spans="1:13" ht="30">
      <c r="A13" s="4" t="s">
        <v>61</v>
      </c>
      <c r="B13" s="5" t="s">
        <v>183</v>
      </c>
      <c r="C13" s="101" t="s">
        <v>92</v>
      </c>
      <c r="D13" s="87" t="s">
        <v>184</v>
      </c>
      <c r="E13" s="5">
        <v>0</v>
      </c>
      <c r="F13" s="5"/>
      <c r="G13" s="102"/>
      <c r="H13" s="5">
        <v>0</v>
      </c>
      <c r="I13" s="5">
        <v>0</v>
      </c>
      <c r="J13" s="5"/>
      <c r="K13" s="102"/>
      <c r="L13" s="103">
        <f t="shared" si="0"/>
        <v>0</v>
      </c>
      <c r="M13" s="126" t="e">
        <f t="shared" si="1"/>
        <v>#DIV/0!</v>
      </c>
    </row>
    <row r="14" spans="1:13" ht="30">
      <c r="A14" s="4" t="s">
        <v>61</v>
      </c>
      <c r="B14" s="5" t="s">
        <v>95</v>
      </c>
      <c r="C14" s="101" t="s">
        <v>92</v>
      </c>
      <c r="D14" s="87" t="s">
        <v>96</v>
      </c>
      <c r="E14" s="5">
        <v>4</v>
      </c>
      <c r="F14" s="5"/>
      <c r="G14" s="102"/>
      <c r="H14" s="5">
        <v>0</v>
      </c>
      <c r="I14" s="5">
        <v>2.5</v>
      </c>
      <c r="J14" s="5"/>
      <c r="K14" s="102"/>
      <c r="L14" s="103">
        <f t="shared" si="0"/>
        <v>2.5</v>
      </c>
      <c r="M14" s="126">
        <f t="shared" si="1"/>
        <v>1.6</v>
      </c>
    </row>
    <row r="15" spans="1:13" ht="30">
      <c r="A15" s="4" t="s">
        <v>61</v>
      </c>
      <c r="B15" s="5" t="s">
        <v>93</v>
      </c>
      <c r="C15" s="101" t="s">
        <v>92</v>
      </c>
      <c r="D15" s="87" t="s">
        <v>94</v>
      </c>
      <c r="E15" s="5">
        <v>7</v>
      </c>
      <c r="F15" s="5"/>
      <c r="G15" s="102"/>
      <c r="H15" s="5">
        <v>1</v>
      </c>
      <c r="I15" s="5">
        <v>3</v>
      </c>
      <c r="J15" s="5"/>
      <c r="K15" s="102"/>
      <c r="L15" s="103">
        <f t="shared" si="0"/>
        <v>4</v>
      </c>
      <c r="M15" s="126">
        <f t="shared" si="1"/>
        <v>1.75</v>
      </c>
    </row>
    <row r="16" spans="1:13" ht="15">
      <c r="A16" s="4" t="s">
        <v>61</v>
      </c>
      <c r="B16" s="5" t="s">
        <v>216</v>
      </c>
      <c r="C16" s="101" t="s">
        <v>97</v>
      </c>
      <c r="D16" s="87" t="s">
        <v>217</v>
      </c>
      <c r="E16" s="5">
        <v>2</v>
      </c>
      <c r="F16" s="5"/>
      <c r="G16" s="102"/>
      <c r="H16" s="5">
        <v>0</v>
      </c>
      <c r="I16" s="5">
        <v>1</v>
      </c>
      <c r="J16" s="5"/>
      <c r="K16" s="102"/>
      <c r="L16" s="103">
        <f t="shared" si="0"/>
        <v>1</v>
      </c>
      <c r="M16" s="126">
        <f t="shared" si="1"/>
        <v>2</v>
      </c>
    </row>
    <row r="17" spans="1:13" ht="30">
      <c r="A17" s="4" t="s">
        <v>61</v>
      </c>
      <c r="B17" s="5" t="s">
        <v>98</v>
      </c>
      <c r="C17" s="101" t="s">
        <v>97</v>
      </c>
      <c r="D17" s="87" t="s">
        <v>99</v>
      </c>
      <c r="E17" s="5">
        <v>4</v>
      </c>
      <c r="F17" s="5"/>
      <c r="G17" s="102"/>
      <c r="H17" s="5">
        <v>2</v>
      </c>
      <c r="I17" s="5">
        <v>0.5</v>
      </c>
      <c r="J17" s="5"/>
      <c r="K17" s="102"/>
      <c r="L17" s="103">
        <f t="shared" si="0"/>
        <v>2.5</v>
      </c>
      <c r="M17" s="126">
        <f t="shared" si="1"/>
        <v>1.6</v>
      </c>
    </row>
    <row r="18" spans="1:13" ht="30">
      <c r="A18" s="4" t="s">
        <v>61</v>
      </c>
      <c r="B18" s="5" t="s">
        <v>189</v>
      </c>
      <c r="C18" s="101" t="s">
        <v>188</v>
      </c>
      <c r="D18" s="87" t="s">
        <v>190</v>
      </c>
      <c r="E18" s="5">
        <v>5</v>
      </c>
      <c r="F18" s="5"/>
      <c r="G18" s="102"/>
      <c r="H18" s="5">
        <v>1</v>
      </c>
      <c r="I18" s="5">
        <v>1.5</v>
      </c>
      <c r="J18" s="5"/>
      <c r="K18" s="102"/>
      <c r="L18" s="103">
        <f t="shared" si="0"/>
        <v>2.5</v>
      </c>
      <c r="M18" s="126">
        <f t="shared" si="1"/>
        <v>2</v>
      </c>
    </row>
    <row r="19" spans="1:13" ht="15">
      <c r="A19" s="4" t="s">
        <v>61</v>
      </c>
      <c r="B19" s="5" t="s">
        <v>210</v>
      </c>
      <c r="C19" s="101" t="s">
        <v>100</v>
      </c>
      <c r="D19" s="87" t="s">
        <v>211</v>
      </c>
      <c r="E19" s="5">
        <v>2</v>
      </c>
      <c r="F19" s="5"/>
      <c r="G19" s="102"/>
      <c r="H19" s="5">
        <v>0</v>
      </c>
      <c r="I19" s="5">
        <v>1</v>
      </c>
      <c r="J19" s="5"/>
      <c r="K19" s="102"/>
      <c r="L19" s="103">
        <f t="shared" si="0"/>
        <v>1</v>
      </c>
      <c r="M19" s="126">
        <f t="shared" si="1"/>
        <v>2</v>
      </c>
    </row>
    <row r="20" spans="1:13" ht="15">
      <c r="A20" s="4" t="s">
        <v>61</v>
      </c>
      <c r="B20" s="5" t="s">
        <v>196</v>
      </c>
      <c r="C20" s="101" t="s">
        <v>100</v>
      </c>
      <c r="D20" s="87" t="s">
        <v>197</v>
      </c>
      <c r="E20" s="5">
        <v>3</v>
      </c>
      <c r="F20" s="5"/>
      <c r="G20" s="102"/>
      <c r="H20" s="5">
        <v>0</v>
      </c>
      <c r="I20" s="5">
        <v>1.5</v>
      </c>
      <c r="J20" s="5"/>
      <c r="K20" s="102"/>
      <c r="L20" s="103">
        <f t="shared" si="0"/>
        <v>1.5</v>
      </c>
      <c r="M20" s="126">
        <f t="shared" si="1"/>
        <v>2</v>
      </c>
    </row>
    <row r="21" spans="1:13" ht="15">
      <c r="A21" s="4" t="s">
        <v>61</v>
      </c>
      <c r="B21" s="5" t="s">
        <v>212</v>
      </c>
      <c r="C21" s="101" t="s">
        <v>100</v>
      </c>
      <c r="D21" s="87" t="s">
        <v>213</v>
      </c>
      <c r="E21" s="5">
        <v>4</v>
      </c>
      <c r="F21" s="5"/>
      <c r="G21" s="102"/>
      <c r="H21" s="5">
        <v>2</v>
      </c>
      <c r="I21" s="5">
        <v>0</v>
      </c>
      <c r="J21" s="5"/>
      <c r="K21" s="102"/>
      <c r="L21" s="103">
        <f t="shared" si="0"/>
        <v>2</v>
      </c>
      <c r="M21" s="126">
        <f t="shared" si="1"/>
        <v>2</v>
      </c>
    </row>
    <row r="22" spans="1:13" ht="15">
      <c r="A22" s="4" t="s">
        <v>61</v>
      </c>
      <c r="B22" s="5" t="s">
        <v>198</v>
      </c>
      <c r="C22" s="101" t="s">
        <v>100</v>
      </c>
      <c r="D22" s="87" t="s">
        <v>199</v>
      </c>
      <c r="E22" s="5">
        <v>2</v>
      </c>
      <c r="F22" s="5"/>
      <c r="G22" s="102"/>
      <c r="H22" s="5">
        <v>1</v>
      </c>
      <c r="I22" s="5">
        <v>0</v>
      </c>
      <c r="J22" s="5"/>
      <c r="K22" s="102"/>
      <c r="L22" s="103">
        <f t="shared" si="0"/>
        <v>1</v>
      </c>
      <c r="M22" s="126">
        <f t="shared" si="1"/>
        <v>2</v>
      </c>
    </row>
    <row r="23" spans="1:13" ht="30">
      <c r="A23" s="4" t="s">
        <v>61</v>
      </c>
      <c r="B23" s="5" t="s">
        <v>105</v>
      </c>
      <c r="C23" s="101" t="s">
        <v>100</v>
      </c>
      <c r="D23" s="87" t="s">
        <v>106</v>
      </c>
      <c r="E23" s="5">
        <v>1</v>
      </c>
      <c r="F23" s="5"/>
      <c r="G23" s="102"/>
      <c r="H23" s="5">
        <v>0</v>
      </c>
      <c r="I23" s="5">
        <v>0.5</v>
      </c>
      <c r="J23" s="5"/>
      <c r="K23" s="102"/>
      <c r="L23" s="103">
        <f t="shared" si="0"/>
        <v>0.5</v>
      </c>
      <c r="M23" s="126">
        <f t="shared" si="1"/>
        <v>2</v>
      </c>
    </row>
    <row r="24" spans="1:13" ht="15">
      <c r="A24" s="4" t="s">
        <v>61</v>
      </c>
      <c r="B24" s="5" t="s">
        <v>101</v>
      </c>
      <c r="C24" s="101" t="s">
        <v>100</v>
      </c>
      <c r="D24" s="87" t="s">
        <v>102</v>
      </c>
      <c r="E24" s="5">
        <v>2</v>
      </c>
      <c r="F24" s="5"/>
      <c r="G24" s="102"/>
      <c r="H24" s="5">
        <v>1</v>
      </c>
      <c r="I24" s="5">
        <v>0</v>
      </c>
      <c r="J24" s="5"/>
      <c r="K24" s="102"/>
      <c r="L24" s="103">
        <f t="shared" si="0"/>
        <v>1</v>
      </c>
      <c r="M24" s="126">
        <f t="shared" si="1"/>
        <v>2</v>
      </c>
    </row>
    <row r="25" spans="1:13" ht="15">
      <c r="A25" s="4" t="s">
        <v>61</v>
      </c>
      <c r="B25" s="5" t="s">
        <v>103</v>
      </c>
      <c r="C25" s="101" t="s">
        <v>100</v>
      </c>
      <c r="D25" s="87" t="s">
        <v>104</v>
      </c>
      <c r="E25" s="5">
        <v>1</v>
      </c>
      <c r="F25" s="5"/>
      <c r="G25" s="102"/>
      <c r="H25" s="5">
        <v>1</v>
      </c>
      <c r="I25" s="5">
        <v>-0.5</v>
      </c>
      <c r="J25" s="5"/>
      <c r="K25" s="102"/>
      <c r="L25" s="103">
        <f t="shared" si="0"/>
        <v>0.5</v>
      </c>
      <c r="M25" s="126">
        <f t="shared" si="1"/>
        <v>2</v>
      </c>
    </row>
    <row r="26" spans="1:13" ht="30">
      <c r="A26" s="4" t="s">
        <v>61</v>
      </c>
      <c r="B26" s="5" t="s">
        <v>201</v>
      </c>
      <c r="C26" s="101" t="s">
        <v>200</v>
      </c>
      <c r="D26" s="87" t="s">
        <v>202</v>
      </c>
      <c r="E26" s="5">
        <v>1</v>
      </c>
      <c r="F26" s="5"/>
      <c r="G26" s="102"/>
      <c r="H26" s="5">
        <v>0</v>
      </c>
      <c r="I26" s="5">
        <v>0.5</v>
      </c>
      <c r="J26" s="5"/>
      <c r="K26" s="102"/>
      <c r="L26" s="103">
        <f t="shared" si="0"/>
        <v>0.5</v>
      </c>
      <c r="M26" s="126">
        <f t="shared" si="1"/>
        <v>2</v>
      </c>
    </row>
    <row r="27" spans="1:13" ht="26.25">
      <c r="A27" s="4" t="s">
        <v>61</v>
      </c>
      <c r="B27" s="5" t="s">
        <v>195</v>
      </c>
      <c r="C27" s="101" t="s">
        <v>194</v>
      </c>
      <c r="D27" s="87" t="s">
        <v>194</v>
      </c>
      <c r="E27" s="5">
        <v>0</v>
      </c>
      <c r="F27" s="5">
        <v>1</v>
      </c>
      <c r="G27" s="102"/>
      <c r="H27" s="5">
        <v>0</v>
      </c>
      <c r="I27" s="5">
        <v>0</v>
      </c>
      <c r="J27" s="5">
        <v>0.5</v>
      </c>
      <c r="K27" s="102"/>
      <c r="L27" s="103">
        <f t="shared" si="0"/>
        <v>0.5</v>
      </c>
      <c r="M27" s="126">
        <f t="shared" si="1"/>
        <v>2</v>
      </c>
    </row>
    <row r="28" spans="1:13" ht="15">
      <c r="A28" s="4" t="s">
        <v>61</v>
      </c>
      <c r="B28" s="5" t="s">
        <v>108</v>
      </c>
      <c r="C28" s="101" t="s">
        <v>107</v>
      </c>
      <c r="D28" s="87" t="s">
        <v>109</v>
      </c>
      <c r="E28" s="5">
        <v>4</v>
      </c>
      <c r="F28" s="5"/>
      <c r="G28" s="102"/>
      <c r="H28" s="5">
        <v>0</v>
      </c>
      <c r="I28" s="5">
        <v>2</v>
      </c>
      <c r="J28" s="5"/>
      <c r="K28" s="102"/>
      <c r="L28" s="103">
        <f t="shared" si="0"/>
        <v>2</v>
      </c>
      <c r="M28" s="126">
        <f t="shared" si="1"/>
        <v>2</v>
      </c>
    </row>
    <row r="29" spans="1:13" ht="30">
      <c r="A29" s="4" t="s">
        <v>61</v>
      </c>
      <c r="B29" s="5" t="s">
        <v>113</v>
      </c>
      <c r="C29" s="101" t="s">
        <v>110</v>
      </c>
      <c r="D29" s="87" t="s">
        <v>114</v>
      </c>
      <c r="E29" s="5">
        <v>4</v>
      </c>
      <c r="F29" s="5"/>
      <c r="G29" s="102"/>
      <c r="H29" s="5">
        <v>0</v>
      </c>
      <c r="I29" s="5">
        <v>2</v>
      </c>
      <c r="J29" s="5"/>
      <c r="K29" s="102"/>
      <c r="L29" s="103">
        <f t="shared" si="0"/>
        <v>2</v>
      </c>
      <c r="M29" s="126">
        <f t="shared" si="1"/>
        <v>2</v>
      </c>
    </row>
    <row r="30" spans="1:13" ht="30">
      <c r="A30" s="4" t="s">
        <v>61</v>
      </c>
      <c r="B30" s="5" t="s">
        <v>111</v>
      </c>
      <c r="C30" s="101" t="s">
        <v>110</v>
      </c>
      <c r="D30" s="87" t="s">
        <v>112</v>
      </c>
      <c r="E30" s="5">
        <v>4</v>
      </c>
      <c r="F30" s="5"/>
      <c r="G30" s="102"/>
      <c r="H30" s="5">
        <v>1</v>
      </c>
      <c r="I30" s="5">
        <v>1</v>
      </c>
      <c r="J30" s="5"/>
      <c r="K30" s="102"/>
      <c r="L30" s="103">
        <f t="shared" si="0"/>
        <v>2</v>
      </c>
      <c r="M30" s="126">
        <f t="shared" si="1"/>
        <v>2</v>
      </c>
    </row>
    <row r="31" spans="1:13" ht="15">
      <c r="A31" s="4" t="s">
        <v>61</v>
      </c>
      <c r="B31" s="5" t="s">
        <v>115</v>
      </c>
      <c r="C31" s="101" t="s">
        <v>110</v>
      </c>
      <c r="D31" s="87" t="s">
        <v>116</v>
      </c>
      <c r="E31" s="5">
        <v>1</v>
      </c>
      <c r="F31" s="5"/>
      <c r="G31" s="102">
        <v>-1</v>
      </c>
      <c r="H31" s="5">
        <v>0</v>
      </c>
      <c r="I31" s="5">
        <v>0.5</v>
      </c>
      <c r="J31" s="5"/>
      <c r="K31" s="102">
        <v>-0.5</v>
      </c>
      <c r="L31" s="103">
        <f t="shared" si="0"/>
        <v>0</v>
      </c>
      <c r="M31" s="126" t="e">
        <f t="shared" si="1"/>
        <v>#DIV/0!</v>
      </c>
    </row>
    <row r="32" spans="1:13" ht="15">
      <c r="A32" s="4" t="s">
        <v>61</v>
      </c>
      <c r="B32" s="5" t="s">
        <v>118</v>
      </c>
      <c r="C32" s="101" t="s">
        <v>117</v>
      </c>
      <c r="D32" s="87" t="s">
        <v>119</v>
      </c>
      <c r="E32" s="5">
        <v>5</v>
      </c>
      <c r="F32" s="5"/>
      <c r="G32" s="102"/>
      <c r="H32" s="5">
        <v>4</v>
      </c>
      <c r="I32" s="5">
        <v>-1</v>
      </c>
      <c r="J32" s="5"/>
      <c r="K32" s="102"/>
      <c r="L32" s="103">
        <f t="shared" si="0"/>
        <v>3</v>
      </c>
      <c r="M32" s="126">
        <f t="shared" si="1"/>
        <v>1.6666666666666667</v>
      </c>
    </row>
    <row r="33" spans="1:13" ht="30">
      <c r="A33" s="4" t="s">
        <v>61</v>
      </c>
      <c r="B33" s="5" t="s">
        <v>123</v>
      </c>
      <c r="C33" s="101" t="s">
        <v>120</v>
      </c>
      <c r="D33" s="87" t="s">
        <v>124</v>
      </c>
      <c r="E33" s="5">
        <v>4</v>
      </c>
      <c r="F33" s="5"/>
      <c r="G33" s="102"/>
      <c r="H33" s="5">
        <v>2</v>
      </c>
      <c r="I33" s="5">
        <v>0</v>
      </c>
      <c r="J33" s="5"/>
      <c r="K33" s="102"/>
      <c r="L33" s="103">
        <f t="shared" si="0"/>
        <v>2</v>
      </c>
      <c r="M33" s="126">
        <f t="shared" si="1"/>
        <v>2</v>
      </c>
    </row>
    <row r="34" spans="1:13" ht="30">
      <c r="A34" s="4" t="s">
        <v>61</v>
      </c>
      <c r="B34" s="5" t="s">
        <v>121</v>
      </c>
      <c r="C34" s="101" t="s">
        <v>120</v>
      </c>
      <c r="D34" s="87" t="s">
        <v>122</v>
      </c>
      <c r="E34" s="5">
        <v>4</v>
      </c>
      <c r="F34" s="5"/>
      <c r="G34" s="102"/>
      <c r="H34" s="5">
        <v>1</v>
      </c>
      <c r="I34" s="5">
        <v>1</v>
      </c>
      <c r="J34" s="5"/>
      <c r="K34" s="102"/>
      <c r="L34" s="103">
        <f aca="true" t="shared" si="2" ref="L34:L65">+I34+H34+J34+K34</f>
        <v>2</v>
      </c>
      <c r="M34" s="126">
        <f aca="true" t="shared" si="3" ref="M34:M65">(E34+F34+G34)/L34</f>
        <v>2</v>
      </c>
    </row>
    <row r="35" spans="1:13" ht="15" customHeight="1">
      <c r="A35" s="4" t="s">
        <v>61</v>
      </c>
      <c r="B35" s="5" t="s">
        <v>164</v>
      </c>
      <c r="C35" s="101" t="s">
        <v>163</v>
      </c>
      <c r="D35" s="87" t="s">
        <v>163</v>
      </c>
      <c r="E35" s="5">
        <v>1</v>
      </c>
      <c r="F35" s="5"/>
      <c r="G35" s="102"/>
      <c r="H35" s="5">
        <v>0</v>
      </c>
      <c r="I35" s="5">
        <v>0.5</v>
      </c>
      <c r="J35" s="5"/>
      <c r="K35" s="102"/>
      <c r="L35" s="103">
        <f t="shared" si="2"/>
        <v>0.5</v>
      </c>
      <c r="M35" s="126">
        <f t="shared" si="3"/>
        <v>2</v>
      </c>
    </row>
    <row r="36" spans="1:13" ht="30">
      <c r="A36" s="4" t="s">
        <v>61</v>
      </c>
      <c r="B36" s="5" t="s">
        <v>225</v>
      </c>
      <c r="C36" s="101" t="s">
        <v>224</v>
      </c>
      <c r="D36" s="87" t="s">
        <v>226</v>
      </c>
      <c r="E36" s="5">
        <v>3</v>
      </c>
      <c r="F36" s="5"/>
      <c r="G36" s="102"/>
      <c r="H36" s="5">
        <v>0</v>
      </c>
      <c r="I36" s="5">
        <v>1.5</v>
      </c>
      <c r="J36" s="5"/>
      <c r="K36" s="102"/>
      <c r="L36" s="103">
        <f t="shared" si="2"/>
        <v>1.5</v>
      </c>
      <c r="M36" s="126">
        <f t="shared" si="3"/>
        <v>2</v>
      </c>
    </row>
    <row r="37" spans="1:13" ht="15">
      <c r="A37" s="4" t="s">
        <v>61</v>
      </c>
      <c r="B37" s="5" t="s">
        <v>157</v>
      </c>
      <c r="C37" s="101" t="s">
        <v>156</v>
      </c>
      <c r="D37" s="87" t="s">
        <v>158</v>
      </c>
      <c r="E37" s="5">
        <v>0</v>
      </c>
      <c r="F37" s="5"/>
      <c r="G37" s="102"/>
      <c r="H37" s="5">
        <v>0</v>
      </c>
      <c r="I37" s="5">
        <v>0</v>
      </c>
      <c r="J37" s="5"/>
      <c r="K37" s="102"/>
      <c r="L37" s="103">
        <f t="shared" si="2"/>
        <v>0</v>
      </c>
      <c r="M37" s="126" t="e">
        <f t="shared" si="3"/>
        <v>#DIV/0!</v>
      </c>
    </row>
    <row r="38" spans="1:13" ht="30">
      <c r="A38" s="4" t="s">
        <v>61</v>
      </c>
      <c r="B38" s="5" t="s">
        <v>192</v>
      </c>
      <c r="C38" s="101" t="s">
        <v>191</v>
      </c>
      <c r="D38" s="87" t="s">
        <v>193</v>
      </c>
      <c r="E38" s="5">
        <v>3</v>
      </c>
      <c r="F38" s="5"/>
      <c r="G38" s="102"/>
      <c r="H38" s="5">
        <v>1</v>
      </c>
      <c r="I38" s="5">
        <v>0.5</v>
      </c>
      <c r="J38" s="5"/>
      <c r="K38" s="102"/>
      <c r="L38" s="103">
        <f t="shared" si="2"/>
        <v>1.5</v>
      </c>
      <c r="M38" s="126">
        <f t="shared" si="3"/>
        <v>2</v>
      </c>
    </row>
    <row r="39" spans="1:13" ht="15">
      <c r="A39" s="4" t="s">
        <v>61</v>
      </c>
      <c r="B39" s="5" t="s">
        <v>146</v>
      </c>
      <c r="C39" s="101" t="s">
        <v>145</v>
      </c>
      <c r="D39" s="87" t="s">
        <v>147</v>
      </c>
      <c r="E39" s="5">
        <v>0</v>
      </c>
      <c r="F39" s="5"/>
      <c r="G39" s="102"/>
      <c r="H39" s="5">
        <v>0</v>
      </c>
      <c r="I39" s="5">
        <v>0</v>
      </c>
      <c r="J39" s="5"/>
      <c r="K39" s="102"/>
      <c r="L39" s="103">
        <f t="shared" si="2"/>
        <v>0</v>
      </c>
      <c r="M39" s="126" t="e">
        <f t="shared" si="3"/>
        <v>#DIV/0!</v>
      </c>
    </row>
    <row r="40" spans="1:13" ht="30">
      <c r="A40" s="4" t="s">
        <v>61</v>
      </c>
      <c r="B40" s="5" t="s">
        <v>166</v>
      </c>
      <c r="C40" s="101" t="s">
        <v>165</v>
      </c>
      <c r="D40" s="87" t="s">
        <v>167</v>
      </c>
      <c r="E40" s="5">
        <v>3</v>
      </c>
      <c r="F40" s="5"/>
      <c r="G40" s="102"/>
      <c r="H40" s="5">
        <v>1</v>
      </c>
      <c r="I40" s="5">
        <v>0.5</v>
      </c>
      <c r="J40" s="5"/>
      <c r="K40" s="102"/>
      <c r="L40" s="103">
        <f t="shared" si="2"/>
        <v>1.5</v>
      </c>
      <c r="M40" s="126">
        <f t="shared" si="3"/>
        <v>2</v>
      </c>
    </row>
    <row r="41" spans="1:13" ht="30">
      <c r="A41" s="4" t="s">
        <v>61</v>
      </c>
      <c r="B41" s="5" t="s">
        <v>168</v>
      </c>
      <c r="C41" s="101" t="s">
        <v>169</v>
      </c>
      <c r="D41" s="87" t="s">
        <v>170</v>
      </c>
      <c r="E41" s="5">
        <v>3</v>
      </c>
      <c r="F41" s="5"/>
      <c r="G41" s="102"/>
      <c r="H41" s="5">
        <v>1</v>
      </c>
      <c r="I41" s="5">
        <v>0.5</v>
      </c>
      <c r="J41" s="5"/>
      <c r="K41" s="102"/>
      <c r="L41" s="103">
        <f t="shared" si="2"/>
        <v>1.5</v>
      </c>
      <c r="M41" s="126">
        <f t="shared" si="3"/>
        <v>2</v>
      </c>
    </row>
    <row r="42" spans="1:13" ht="15">
      <c r="A42" s="4" t="s">
        <v>61</v>
      </c>
      <c r="B42" s="5" t="s">
        <v>72</v>
      </c>
      <c r="C42" s="101" t="s">
        <v>65</v>
      </c>
      <c r="D42" s="87" t="s">
        <v>73</v>
      </c>
      <c r="E42" s="5">
        <v>3</v>
      </c>
      <c r="F42" s="5"/>
      <c r="G42" s="102"/>
      <c r="H42" s="5">
        <v>1</v>
      </c>
      <c r="I42" s="5">
        <v>0.5</v>
      </c>
      <c r="J42" s="5"/>
      <c r="K42" s="102"/>
      <c r="L42" s="103">
        <f t="shared" si="2"/>
        <v>1.5</v>
      </c>
      <c r="M42" s="126">
        <f t="shared" si="3"/>
        <v>2</v>
      </c>
    </row>
    <row r="43" spans="1:13" ht="30">
      <c r="A43" s="4" t="s">
        <v>61</v>
      </c>
      <c r="B43" s="5" t="s">
        <v>68</v>
      </c>
      <c r="C43" s="101" t="s">
        <v>65</v>
      </c>
      <c r="D43" s="87" t="s">
        <v>69</v>
      </c>
      <c r="E43" s="5">
        <v>7</v>
      </c>
      <c r="F43" s="5">
        <v>1</v>
      </c>
      <c r="G43" s="102"/>
      <c r="H43" s="5">
        <v>1</v>
      </c>
      <c r="I43" s="5">
        <v>2</v>
      </c>
      <c r="J43" s="5">
        <v>0.5</v>
      </c>
      <c r="K43" s="102">
        <v>0.5</v>
      </c>
      <c r="L43" s="103">
        <f t="shared" si="2"/>
        <v>4</v>
      </c>
      <c r="M43" s="126">
        <f t="shared" si="3"/>
        <v>2</v>
      </c>
    </row>
    <row r="44" spans="1:13" ht="30">
      <c r="A44" s="4" t="s">
        <v>61</v>
      </c>
      <c r="B44" s="5" t="s">
        <v>78</v>
      </c>
      <c r="C44" s="101" t="s">
        <v>65</v>
      </c>
      <c r="D44" s="87" t="s">
        <v>79</v>
      </c>
      <c r="E44" s="5">
        <v>7</v>
      </c>
      <c r="F44" s="5"/>
      <c r="G44" s="102"/>
      <c r="H44" s="5">
        <v>3</v>
      </c>
      <c r="I44" s="5">
        <v>0.5</v>
      </c>
      <c r="J44" s="5"/>
      <c r="K44" s="102"/>
      <c r="L44" s="103">
        <f t="shared" si="2"/>
        <v>3.5</v>
      </c>
      <c r="M44" s="126">
        <f t="shared" si="3"/>
        <v>2</v>
      </c>
    </row>
    <row r="45" spans="1:13" ht="30">
      <c r="A45" s="4" t="s">
        <v>61</v>
      </c>
      <c r="B45" s="5" t="s">
        <v>70</v>
      </c>
      <c r="C45" s="101" t="s">
        <v>65</v>
      </c>
      <c r="D45" s="87" t="s">
        <v>71</v>
      </c>
      <c r="E45" s="5">
        <v>2</v>
      </c>
      <c r="F45" s="5"/>
      <c r="G45" s="102"/>
      <c r="H45" s="5">
        <v>1</v>
      </c>
      <c r="I45" s="5">
        <v>0</v>
      </c>
      <c r="J45" s="5"/>
      <c r="K45" s="102"/>
      <c r="L45" s="103">
        <f t="shared" si="2"/>
        <v>1</v>
      </c>
      <c r="M45" s="126">
        <f t="shared" si="3"/>
        <v>2</v>
      </c>
    </row>
    <row r="46" spans="1:13" ht="15">
      <c r="A46" s="4" t="s">
        <v>61</v>
      </c>
      <c r="B46" s="5" t="s">
        <v>84</v>
      </c>
      <c r="C46" s="101" t="s">
        <v>65</v>
      </c>
      <c r="D46" s="87" t="s">
        <v>85</v>
      </c>
      <c r="E46" s="5">
        <v>3</v>
      </c>
      <c r="F46" s="5"/>
      <c r="G46" s="102"/>
      <c r="H46" s="5">
        <v>1</v>
      </c>
      <c r="I46" s="5">
        <v>0.5</v>
      </c>
      <c r="J46" s="5"/>
      <c r="K46" s="102"/>
      <c r="L46" s="103">
        <f t="shared" si="2"/>
        <v>1.5</v>
      </c>
      <c r="M46" s="126">
        <f t="shared" si="3"/>
        <v>2</v>
      </c>
    </row>
    <row r="47" spans="1:13" ht="30">
      <c r="A47" s="4" t="s">
        <v>61</v>
      </c>
      <c r="B47" s="5" t="s">
        <v>80</v>
      </c>
      <c r="C47" s="101" t="s">
        <v>65</v>
      </c>
      <c r="D47" s="87" t="s">
        <v>81</v>
      </c>
      <c r="E47" s="5">
        <v>1</v>
      </c>
      <c r="F47" s="5"/>
      <c r="G47" s="102"/>
      <c r="H47" s="5">
        <v>0</v>
      </c>
      <c r="I47" s="5">
        <v>0.5</v>
      </c>
      <c r="J47" s="5"/>
      <c r="K47" s="102"/>
      <c r="L47" s="103">
        <f t="shared" si="2"/>
        <v>0.5</v>
      </c>
      <c r="M47" s="126">
        <f t="shared" si="3"/>
        <v>2</v>
      </c>
    </row>
    <row r="48" spans="1:13" ht="30">
      <c r="A48" s="4" t="s">
        <v>61</v>
      </c>
      <c r="B48" s="5" t="s">
        <v>76</v>
      </c>
      <c r="C48" s="101" t="s">
        <v>65</v>
      </c>
      <c r="D48" s="87" t="s">
        <v>77</v>
      </c>
      <c r="E48" s="5">
        <v>2</v>
      </c>
      <c r="F48" s="5"/>
      <c r="G48" s="102"/>
      <c r="H48" s="5">
        <v>0</v>
      </c>
      <c r="I48" s="5">
        <v>1</v>
      </c>
      <c r="J48" s="5"/>
      <c r="K48" s="102"/>
      <c r="L48" s="103">
        <f t="shared" si="2"/>
        <v>1</v>
      </c>
      <c r="M48" s="126">
        <f t="shared" si="3"/>
        <v>2</v>
      </c>
    </row>
    <row r="49" spans="1:13" ht="30">
      <c r="A49" s="4" t="s">
        <v>61</v>
      </c>
      <c r="B49" s="5" t="s">
        <v>214</v>
      </c>
      <c r="C49" s="101" t="s">
        <v>65</v>
      </c>
      <c r="D49" s="87" t="s">
        <v>215</v>
      </c>
      <c r="E49" s="5">
        <v>4</v>
      </c>
      <c r="F49" s="5"/>
      <c r="G49" s="102"/>
      <c r="H49" s="5">
        <v>0</v>
      </c>
      <c r="I49" s="5">
        <v>2</v>
      </c>
      <c r="J49" s="5"/>
      <c r="K49" s="102"/>
      <c r="L49" s="103">
        <f t="shared" si="2"/>
        <v>2</v>
      </c>
      <c r="M49" s="126">
        <f t="shared" si="3"/>
        <v>2</v>
      </c>
    </row>
    <row r="50" spans="1:13" ht="15">
      <c r="A50" s="4" t="s">
        <v>61</v>
      </c>
      <c r="B50" s="5" t="s">
        <v>74</v>
      </c>
      <c r="C50" s="101" t="s">
        <v>65</v>
      </c>
      <c r="D50" s="87" t="s">
        <v>75</v>
      </c>
      <c r="E50" s="5">
        <v>7</v>
      </c>
      <c r="F50" s="5"/>
      <c r="G50" s="102"/>
      <c r="H50" s="5">
        <v>2</v>
      </c>
      <c r="I50" s="5">
        <v>1.5</v>
      </c>
      <c r="J50" s="5"/>
      <c r="K50" s="102"/>
      <c r="L50" s="103">
        <f t="shared" si="2"/>
        <v>3.5</v>
      </c>
      <c r="M50" s="126">
        <f t="shared" si="3"/>
        <v>2</v>
      </c>
    </row>
    <row r="51" spans="1:13" ht="15">
      <c r="A51" s="4" t="s">
        <v>61</v>
      </c>
      <c r="B51" s="5" t="s">
        <v>82</v>
      </c>
      <c r="C51" s="101" t="s">
        <v>65</v>
      </c>
      <c r="D51" s="87" t="s">
        <v>83</v>
      </c>
      <c r="E51" s="5">
        <v>7</v>
      </c>
      <c r="F51" s="5"/>
      <c r="G51" s="102"/>
      <c r="H51" s="5">
        <v>2</v>
      </c>
      <c r="I51" s="5">
        <v>1.5</v>
      </c>
      <c r="J51" s="5"/>
      <c r="K51" s="102"/>
      <c r="L51" s="103">
        <f t="shared" si="2"/>
        <v>3.5</v>
      </c>
      <c r="M51" s="126">
        <f t="shared" si="3"/>
        <v>2</v>
      </c>
    </row>
    <row r="52" spans="1:13" ht="15">
      <c r="A52" s="4" t="s">
        <v>61</v>
      </c>
      <c r="B52" s="5" t="s">
        <v>66</v>
      </c>
      <c r="C52" s="101" t="s">
        <v>65</v>
      </c>
      <c r="D52" s="87" t="s">
        <v>67</v>
      </c>
      <c r="E52" s="5">
        <v>1</v>
      </c>
      <c r="F52" s="5"/>
      <c r="G52" s="102">
        <v>1</v>
      </c>
      <c r="H52" s="5">
        <v>1</v>
      </c>
      <c r="I52" s="5">
        <v>-0.5</v>
      </c>
      <c r="J52" s="5"/>
      <c r="K52" s="102">
        <v>0.5</v>
      </c>
      <c r="L52" s="103">
        <f t="shared" si="2"/>
        <v>1</v>
      </c>
      <c r="M52" s="126">
        <f t="shared" si="3"/>
        <v>2</v>
      </c>
    </row>
    <row r="53" spans="1:13" ht="15">
      <c r="A53" s="4" t="s">
        <v>61</v>
      </c>
      <c r="B53" s="5" t="s">
        <v>155</v>
      </c>
      <c r="C53" s="101" t="s">
        <v>154</v>
      </c>
      <c r="D53" s="87" t="s">
        <v>154</v>
      </c>
      <c r="E53" s="5">
        <v>1</v>
      </c>
      <c r="F53" s="5"/>
      <c r="G53" s="102"/>
      <c r="H53" s="5">
        <v>0</v>
      </c>
      <c r="I53" s="5">
        <v>0.5</v>
      </c>
      <c r="J53" s="5"/>
      <c r="K53" s="102"/>
      <c r="L53" s="103">
        <f t="shared" si="2"/>
        <v>0.5</v>
      </c>
      <c r="M53" s="126">
        <f t="shared" si="3"/>
        <v>2</v>
      </c>
    </row>
    <row r="54" spans="1:13" ht="15">
      <c r="A54" s="4" t="s">
        <v>61</v>
      </c>
      <c r="B54" s="5" t="s">
        <v>126</v>
      </c>
      <c r="C54" s="101" t="s">
        <v>127</v>
      </c>
      <c r="D54" s="87" t="s">
        <v>128</v>
      </c>
      <c r="E54" s="5">
        <v>6</v>
      </c>
      <c r="F54" s="5"/>
      <c r="G54" s="102"/>
      <c r="H54" s="5">
        <v>1</v>
      </c>
      <c r="I54" s="5">
        <v>2.5</v>
      </c>
      <c r="J54" s="5"/>
      <c r="K54" s="102"/>
      <c r="L54" s="103">
        <f t="shared" si="2"/>
        <v>3.5</v>
      </c>
      <c r="M54" s="126">
        <f t="shared" si="3"/>
        <v>1.7142857142857142</v>
      </c>
    </row>
    <row r="55" spans="1:13" ht="15">
      <c r="A55" s="4" t="s">
        <v>61</v>
      </c>
      <c r="B55" s="5" t="s">
        <v>177</v>
      </c>
      <c r="C55" s="101" t="s">
        <v>178</v>
      </c>
      <c r="D55" s="87" t="s">
        <v>179</v>
      </c>
      <c r="E55" s="5">
        <v>1</v>
      </c>
      <c r="F55" s="5"/>
      <c r="G55" s="102"/>
      <c r="H55" s="5">
        <v>1</v>
      </c>
      <c r="I55" s="5">
        <v>-0.5</v>
      </c>
      <c r="J55" s="5"/>
      <c r="K55" s="102">
        <v>0.5</v>
      </c>
      <c r="L55" s="103">
        <f t="shared" si="2"/>
        <v>1</v>
      </c>
      <c r="M55" s="126">
        <f t="shared" si="3"/>
        <v>1</v>
      </c>
    </row>
    <row r="56" spans="1:13" ht="15">
      <c r="A56" s="4" t="s">
        <v>61</v>
      </c>
      <c r="B56" s="5" t="s">
        <v>181</v>
      </c>
      <c r="C56" s="101" t="s">
        <v>180</v>
      </c>
      <c r="D56" s="87" t="s">
        <v>182</v>
      </c>
      <c r="E56" s="5">
        <v>2</v>
      </c>
      <c r="F56" s="5"/>
      <c r="G56" s="102"/>
      <c r="H56" s="5">
        <v>0</v>
      </c>
      <c r="I56" s="5">
        <v>1</v>
      </c>
      <c r="J56" s="5"/>
      <c r="K56" s="102"/>
      <c r="L56" s="103">
        <f t="shared" si="2"/>
        <v>1</v>
      </c>
      <c r="M56" s="126">
        <f t="shared" si="3"/>
        <v>2</v>
      </c>
    </row>
    <row r="57" spans="1:13" ht="30">
      <c r="A57" s="4" t="s">
        <v>61</v>
      </c>
      <c r="B57" s="5" t="s">
        <v>132</v>
      </c>
      <c r="C57" s="101" t="s">
        <v>129</v>
      </c>
      <c r="D57" s="87" t="s">
        <v>133</v>
      </c>
      <c r="E57" s="5">
        <v>4</v>
      </c>
      <c r="F57" s="5"/>
      <c r="G57" s="102"/>
      <c r="H57" s="5">
        <v>1</v>
      </c>
      <c r="I57" s="5">
        <v>1</v>
      </c>
      <c r="J57" s="5"/>
      <c r="K57" s="102"/>
      <c r="L57" s="103">
        <f t="shared" si="2"/>
        <v>2</v>
      </c>
      <c r="M57" s="126">
        <f t="shared" si="3"/>
        <v>2</v>
      </c>
    </row>
    <row r="58" spans="1:13" ht="15">
      <c r="A58" s="4" t="s">
        <v>61</v>
      </c>
      <c r="B58" s="5" t="s">
        <v>218</v>
      </c>
      <c r="C58" s="101" t="s">
        <v>129</v>
      </c>
      <c r="D58" s="87" t="s">
        <v>219</v>
      </c>
      <c r="E58" s="5">
        <v>1</v>
      </c>
      <c r="F58" s="5"/>
      <c r="G58" s="102"/>
      <c r="H58" s="5">
        <v>1</v>
      </c>
      <c r="I58" s="5">
        <v>-0.5</v>
      </c>
      <c r="J58" s="5"/>
      <c r="K58" s="102"/>
      <c r="L58" s="103">
        <f t="shared" si="2"/>
        <v>0.5</v>
      </c>
      <c r="M58" s="126">
        <f t="shared" si="3"/>
        <v>2</v>
      </c>
    </row>
    <row r="59" spans="1:13" ht="15">
      <c r="A59" s="4" t="s">
        <v>61</v>
      </c>
      <c r="B59" s="5" t="s">
        <v>222</v>
      </c>
      <c r="C59" s="101" t="s">
        <v>129</v>
      </c>
      <c r="D59" s="87" t="s">
        <v>223</v>
      </c>
      <c r="E59" s="5">
        <v>2</v>
      </c>
      <c r="F59" s="5"/>
      <c r="G59" s="102"/>
      <c r="H59" s="5">
        <v>0</v>
      </c>
      <c r="I59" s="5">
        <v>1</v>
      </c>
      <c r="J59" s="5"/>
      <c r="K59" s="102"/>
      <c r="L59" s="103">
        <f t="shared" si="2"/>
        <v>1</v>
      </c>
      <c r="M59" s="126">
        <f t="shared" si="3"/>
        <v>2</v>
      </c>
    </row>
    <row r="60" spans="1:13" ht="30">
      <c r="A60" s="4" t="s">
        <v>61</v>
      </c>
      <c r="B60" s="5" t="s">
        <v>130</v>
      </c>
      <c r="C60" s="101" t="s">
        <v>129</v>
      </c>
      <c r="D60" s="87" t="s">
        <v>131</v>
      </c>
      <c r="E60" s="5">
        <v>4</v>
      </c>
      <c r="F60" s="5"/>
      <c r="G60" s="102"/>
      <c r="H60" s="5">
        <v>0</v>
      </c>
      <c r="I60" s="5">
        <v>2</v>
      </c>
      <c r="J60" s="5"/>
      <c r="K60" s="102"/>
      <c r="L60" s="103">
        <f t="shared" si="2"/>
        <v>2</v>
      </c>
      <c r="M60" s="126">
        <f t="shared" si="3"/>
        <v>2</v>
      </c>
    </row>
    <row r="61" spans="1:13" ht="15">
      <c r="A61" s="4" t="s">
        <v>61</v>
      </c>
      <c r="B61" s="5" t="s">
        <v>140</v>
      </c>
      <c r="C61" s="101" t="s">
        <v>139</v>
      </c>
      <c r="D61" s="87" t="s">
        <v>141</v>
      </c>
      <c r="E61" s="5">
        <v>2</v>
      </c>
      <c r="F61" s="5"/>
      <c r="G61" s="102"/>
      <c r="H61" s="5">
        <v>1</v>
      </c>
      <c r="I61" s="5">
        <v>0</v>
      </c>
      <c r="J61" s="5"/>
      <c r="K61" s="102"/>
      <c r="L61" s="103">
        <f t="shared" si="2"/>
        <v>1</v>
      </c>
      <c r="M61" s="126">
        <f t="shared" si="3"/>
        <v>2</v>
      </c>
    </row>
    <row r="62" spans="1:13" ht="15">
      <c r="A62" s="4" t="s">
        <v>61</v>
      </c>
      <c r="B62" s="5" t="s">
        <v>186</v>
      </c>
      <c r="C62" s="101" t="s">
        <v>185</v>
      </c>
      <c r="D62" s="87" t="s">
        <v>187</v>
      </c>
      <c r="E62" s="5">
        <v>1</v>
      </c>
      <c r="F62" s="5"/>
      <c r="G62" s="102"/>
      <c r="H62" s="5">
        <v>0</v>
      </c>
      <c r="I62" s="5">
        <v>0.5</v>
      </c>
      <c r="J62" s="5"/>
      <c r="K62" s="102"/>
      <c r="L62" s="103">
        <f t="shared" si="2"/>
        <v>0.5</v>
      </c>
      <c r="M62" s="126">
        <f t="shared" si="3"/>
        <v>2</v>
      </c>
    </row>
    <row r="63" spans="1:13" ht="15">
      <c r="A63" s="4" t="s">
        <v>61</v>
      </c>
      <c r="B63" s="5" t="s">
        <v>152</v>
      </c>
      <c r="C63" s="101" t="s">
        <v>151</v>
      </c>
      <c r="D63" s="87" t="s">
        <v>153</v>
      </c>
      <c r="E63" s="5">
        <v>6</v>
      </c>
      <c r="F63" s="5"/>
      <c r="G63" s="102"/>
      <c r="H63" s="5">
        <v>0</v>
      </c>
      <c r="I63" s="5">
        <v>3</v>
      </c>
      <c r="J63" s="5"/>
      <c r="K63" s="102"/>
      <c r="L63" s="103">
        <f t="shared" si="2"/>
        <v>3</v>
      </c>
      <c r="M63" s="126">
        <f t="shared" si="3"/>
        <v>2</v>
      </c>
    </row>
    <row r="64" spans="1:13" ht="30">
      <c r="A64" s="4" t="s">
        <v>61</v>
      </c>
      <c r="B64" s="5" t="s">
        <v>137</v>
      </c>
      <c r="C64" s="101" t="s">
        <v>134</v>
      </c>
      <c r="D64" s="87" t="s">
        <v>138</v>
      </c>
      <c r="E64" s="5">
        <v>2</v>
      </c>
      <c r="F64" s="5"/>
      <c r="G64" s="102"/>
      <c r="H64" s="5">
        <v>1</v>
      </c>
      <c r="I64" s="5">
        <v>0</v>
      </c>
      <c r="J64" s="5"/>
      <c r="K64" s="102"/>
      <c r="L64" s="103">
        <f t="shared" si="2"/>
        <v>1</v>
      </c>
      <c r="M64" s="126">
        <f t="shared" si="3"/>
        <v>2</v>
      </c>
    </row>
    <row r="65" spans="1:13" ht="30">
      <c r="A65" s="4" t="s">
        <v>61</v>
      </c>
      <c r="B65" s="5" t="s">
        <v>135</v>
      </c>
      <c r="C65" s="101" t="s">
        <v>134</v>
      </c>
      <c r="D65" s="87" t="s">
        <v>136</v>
      </c>
      <c r="E65" s="5">
        <v>0</v>
      </c>
      <c r="F65" s="5"/>
      <c r="G65" s="102"/>
      <c r="H65" s="5">
        <v>0</v>
      </c>
      <c r="I65" s="5">
        <v>0</v>
      </c>
      <c r="J65" s="5"/>
      <c r="K65" s="102"/>
      <c r="L65" s="103">
        <f t="shared" si="2"/>
        <v>0</v>
      </c>
      <c r="M65" s="126" t="e">
        <f t="shared" si="3"/>
        <v>#DIV/0!</v>
      </c>
    </row>
    <row r="66" spans="1:13" ht="15.75" thickBot="1">
      <c r="A66" s="118" t="s">
        <v>61</v>
      </c>
      <c r="B66" s="106" t="s">
        <v>149</v>
      </c>
      <c r="C66" s="119" t="s">
        <v>148</v>
      </c>
      <c r="D66" s="105" t="s">
        <v>150</v>
      </c>
      <c r="E66" s="106">
        <v>1</v>
      </c>
      <c r="F66" s="106"/>
      <c r="G66" s="107"/>
      <c r="H66" s="106">
        <v>0</v>
      </c>
      <c r="I66" s="106">
        <v>0.5</v>
      </c>
      <c r="J66" s="106"/>
      <c r="K66" s="107"/>
      <c r="L66" s="108">
        <f aca="true" t="shared" si="4" ref="L66:L88">+I66+H66+J66+K66</f>
        <v>0.5</v>
      </c>
      <c r="M66" s="128">
        <f aca="true" t="shared" si="5" ref="M66:M88">(E66+F66+G66)/L66</f>
        <v>2</v>
      </c>
    </row>
    <row r="67" spans="1:13" ht="15">
      <c r="A67" s="120" t="s">
        <v>62</v>
      </c>
      <c r="B67" s="121" t="s">
        <v>262</v>
      </c>
      <c r="C67" s="122" t="s">
        <v>261</v>
      </c>
      <c r="D67" s="123" t="s">
        <v>263</v>
      </c>
      <c r="E67" s="121">
        <v>1</v>
      </c>
      <c r="F67" s="121"/>
      <c r="G67" s="124"/>
      <c r="H67" s="121">
        <v>0</v>
      </c>
      <c r="I67" s="121">
        <v>0.5</v>
      </c>
      <c r="J67" s="121"/>
      <c r="K67" s="124"/>
      <c r="L67" s="125">
        <f t="shared" si="4"/>
        <v>0.5</v>
      </c>
      <c r="M67" s="129">
        <f t="shared" si="5"/>
        <v>2</v>
      </c>
    </row>
    <row r="68" spans="1:13" ht="15">
      <c r="A68" s="4" t="s">
        <v>62</v>
      </c>
      <c r="B68" s="5" t="s">
        <v>270</v>
      </c>
      <c r="C68" s="101" t="s">
        <v>271</v>
      </c>
      <c r="D68" s="87" t="s">
        <v>272</v>
      </c>
      <c r="E68" s="5">
        <v>0</v>
      </c>
      <c r="F68" s="5"/>
      <c r="G68" s="102"/>
      <c r="H68" s="5">
        <v>0</v>
      </c>
      <c r="I68" s="5"/>
      <c r="J68" s="5"/>
      <c r="K68" s="102"/>
      <c r="L68" s="103">
        <f t="shared" si="4"/>
        <v>0</v>
      </c>
      <c r="M68" s="126" t="e">
        <f t="shared" si="5"/>
        <v>#DIV/0!</v>
      </c>
    </row>
    <row r="69" spans="1:13" ht="15">
      <c r="A69" s="4" t="s">
        <v>62</v>
      </c>
      <c r="B69" s="5" t="s">
        <v>239</v>
      </c>
      <c r="C69" s="101" t="s">
        <v>238</v>
      </c>
      <c r="D69" s="87" t="s">
        <v>240</v>
      </c>
      <c r="E69" s="5">
        <v>5</v>
      </c>
      <c r="F69" s="5"/>
      <c r="G69" s="102"/>
      <c r="H69" s="5">
        <v>2</v>
      </c>
      <c r="I69" s="5">
        <v>0.5</v>
      </c>
      <c r="J69" s="5"/>
      <c r="K69" s="102"/>
      <c r="L69" s="103">
        <f t="shared" si="4"/>
        <v>2.5</v>
      </c>
      <c r="M69" s="126">
        <f t="shared" si="5"/>
        <v>2</v>
      </c>
    </row>
    <row r="70" spans="1:13" ht="15">
      <c r="A70" s="4" t="s">
        <v>62</v>
      </c>
      <c r="B70" s="5" t="s">
        <v>245</v>
      </c>
      <c r="C70" s="101" t="s">
        <v>244</v>
      </c>
      <c r="D70" s="87" t="s">
        <v>246</v>
      </c>
      <c r="E70" s="5">
        <v>0</v>
      </c>
      <c r="F70" s="5"/>
      <c r="G70" s="102"/>
      <c r="H70" s="5">
        <v>0</v>
      </c>
      <c r="I70" s="5">
        <v>0</v>
      </c>
      <c r="J70" s="5"/>
      <c r="K70" s="102"/>
      <c r="L70" s="103">
        <f t="shared" si="4"/>
        <v>0</v>
      </c>
      <c r="M70" s="126" t="e">
        <f t="shared" si="5"/>
        <v>#DIV/0!</v>
      </c>
    </row>
    <row r="71" spans="1:13" ht="15">
      <c r="A71" s="4" t="s">
        <v>62</v>
      </c>
      <c r="B71" s="5" t="s">
        <v>251</v>
      </c>
      <c r="C71" s="101" t="s">
        <v>252</v>
      </c>
      <c r="D71" s="87" t="s">
        <v>253</v>
      </c>
      <c r="E71" s="5">
        <v>1</v>
      </c>
      <c r="F71" s="5"/>
      <c r="G71" s="102"/>
      <c r="H71" s="5">
        <v>0</v>
      </c>
      <c r="I71" s="5">
        <v>0.5</v>
      </c>
      <c r="J71" s="5"/>
      <c r="K71" s="102"/>
      <c r="L71" s="103">
        <f t="shared" si="4"/>
        <v>0.5</v>
      </c>
      <c r="M71" s="126">
        <f t="shared" si="5"/>
        <v>2</v>
      </c>
    </row>
    <row r="72" spans="1:13" ht="15">
      <c r="A72" s="4" t="s">
        <v>62</v>
      </c>
      <c r="B72" s="5" t="s">
        <v>264</v>
      </c>
      <c r="C72" s="101" t="s">
        <v>265</v>
      </c>
      <c r="D72" s="87" t="s">
        <v>266</v>
      </c>
      <c r="E72" s="5">
        <v>1</v>
      </c>
      <c r="F72" s="5"/>
      <c r="G72" s="102"/>
      <c r="H72" s="5">
        <v>0</v>
      </c>
      <c r="I72" s="5">
        <v>0.5</v>
      </c>
      <c r="J72" s="5"/>
      <c r="K72" s="102"/>
      <c r="L72" s="103">
        <f t="shared" si="4"/>
        <v>0.5</v>
      </c>
      <c r="M72" s="126">
        <f t="shared" si="5"/>
        <v>2</v>
      </c>
    </row>
    <row r="73" spans="1:13" ht="30">
      <c r="A73" s="4" t="s">
        <v>62</v>
      </c>
      <c r="B73" s="5" t="s">
        <v>268</v>
      </c>
      <c r="C73" s="101" t="s">
        <v>267</v>
      </c>
      <c r="D73" s="87" t="s">
        <v>269</v>
      </c>
      <c r="E73" s="5">
        <v>1</v>
      </c>
      <c r="F73" s="5"/>
      <c r="G73" s="102"/>
      <c r="H73" s="5">
        <v>0</v>
      </c>
      <c r="I73" s="5">
        <v>0.5</v>
      </c>
      <c r="J73" s="5"/>
      <c r="K73" s="102"/>
      <c r="L73" s="103">
        <f t="shared" si="4"/>
        <v>0.5</v>
      </c>
      <c r="M73" s="126">
        <f t="shared" si="5"/>
        <v>2</v>
      </c>
    </row>
    <row r="74" spans="1:13" ht="15">
      <c r="A74" s="4" t="s">
        <v>62</v>
      </c>
      <c r="B74" s="5" t="s">
        <v>242</v>
      </c>
      <c r="C74" s="101" t="s">
        <v>241</v>
      </c>
      <c r="D74" s="87" t="s">
        <v>243</v>
      </c>
      <c r="E74" s="5">
        <v>1</v>
      </c>
      <c r="F74" s="5"/>
      <c r="G74" s="102"/>
      <c r="H74" s="5">
        <v>0</v>
      </c>
      <c r="I74" s="5">
        <v>0.5</v>
      </c>
      <c r="J74" s="5"/>
      <c r="K74" s="102"/>
      <c r="L74" s="103">
        <f t="shared" si="4"/>
        <v>0.5</v>
      </c>
      <c r="M74" s="126">
        <f t="shared" si="5"/>
        <v>2</v>
      </c>
    </row>
    <row r="75" spans="1:13" ht="15">
      <c r="A75" s="4" t="s">
        <v>62</v>
      </c>
      <c r="B75" s="5" t="s">
        <v>277</v>
      </c>
      <c r="C75" s="101" t="s">
        <v>241</v>
      </c>
      <c r="D75" s="87" t="s">
        <v>278</v>
      </c>
      <c r="E75" s="5">
        <v>2</v>
      </c>
      <c r="F75" s="5"/>
      <c r="G75" s="102"/>
      <c r="H75" s="5">
        <v>0</v>
      </c>
      <c r="I75" s="5">
        <v>1</v>
      </c>
      <c r="J75" s="5"/>
      <c r="K75" s="102"/>
      <c r="L75" s="103">
        <f t="shared" si="4"/>
        <v>1</v>
      </c>
      <c r="M75" s="126">
        <f t="shared" si="5"/>
        <v>2</v>
      </c>
    </row>
    <row r="76" spans="1:13" ht="15">
      <c r="A76" s="4" t="s">
        <v>62</v>
      </c>
      <c r="B76" s="5" t="s">
        <v>275</v>
      </c>
      <c r="C76" s="101" t="s">
        <v>241</v>
      </c>
      <c r="D76" s="87" t="s">
        <v>276</v>
      </c>
      <c r="E76" s="5">
        <v>0</v>
      </c>
      <c r="F76" s="5"/>
      <c r="G76" s="102"/>
      <c r="H76" s="5">
        <v>0</v>
      </c>
      <c r="I76" s="5">
        <v>0</v>
      </c>
      <c r="J76" s="5"/>
      <c r="K76" s="102"/>
      <c r="L76" s="103">
        <f t="shared" si="4"/>
        <v>0</v>
      </c>
      <c r="M76" s="126" t="e">
        <f t="shared" si="5"/>
        <v>#DIV/0!</v>
      </c>
    </row>
    <row r="77" spans="1:13" ht="15">
      <c r="A77" s="4" t="s">
        <v>62</v>
      </c>
      <c r="B77" s="5" t="s">
        <v>280</v>
      </c>
      <c r="C77" s="101" t="s">
        <v>279</v>
      </c>
      <c r="D77" s="87" t="s">
        <v>281</v>
      </c>
      <c r="E77" s="5">
        <v>2</v>
      </c>
      <c r="F77" s="5"/>
      <c r="G77" s="102"/>
      <c r="H77" s="5">
        <v>0</v>
      </c>
      <c r="I77" s="5">
        <v>1</v>
      </c>
      <c r="J77" s="5"/>
      <c r="K77" s="102"/>
      <c r="L77" s="103">
        <f t="shared" si="4"/>
        <v>1</v>
      </c>
      <c r="M77" s="126">
        <f t="shared" si="5"/>
        <v>2</v>
      </c>
    </row>
    <row r="78" spans="1:13" ht="15">
      <c r="A78" s="4" t="s">
        <v>62</v>
      </c>
      <c r="B78" s="5" t="s">
        <v>282</v>
      </c>
      <c r="C78" s="101" t="s">
        <v>279</v>
      </c>
      <c r="D78" s="87" t="s">
        <v>283</v>
      </c>
      <c r="E78" s="5">
        <v>3</v>
      </c>
      <c r="F78" s="5"/>
      <c r="G78" s="102"/>
      <c r="H78" s="5">
        <v>1</v>
      </c>
      <c r="I78" s="5">
        <v>0.5</v>
      </c>
      <c r="J78" s="5"/>
      <c r="K78" s="102"/>
      <c r="L78" s="103">
        <f t="shared" si="4"/>
        <v>1.5</v>
      </c>
      <c r="M78" s="126">
        <f t="shared" si="5"/>
        <v>2</v>
      </c>
    </row>
    <row r="79" spans="1:13" ht="15">
      <c r="A79" s="4" t="s">
        <v>62</v>
      </c>
      <c r="B79" s="5" t="s">
        <v>234</v>
      </c>
      <c r="C79" s="101" t="s">
        <v>162</v>
      </c>
      <c r="D79" s="87" t="s">
        <v>235</v>
      </c>
      <c r="E79" s="5">
        <v>6</v>
      </c>
      <c r="F79" s="5">
        <v>1</v>
      </c>
      <c r="G79" s="102"/>
      <c r="H79" s="5">
        <v>0</v>
      </c>
      <c r="I79" s="5">
        <v>3</v>
      </c>
      <c r="J79" s="5">
        <v>0.5</v>
      </c>
      <c r="K79" s="102"/>
      <c r="L79" s="103">
        <f t="shared" si="4"/>
        <v>3.5</v>
      </c>
      <c r="M79" s="126">
        <f t="shared" si="5"/>
        <v>2</v>
      </c>
    </row>
    <row r="80" spans="1:13" ht="15">
      <c r="A80" s="4" t="s">
        <v>62</v>
      </c>
      <c r="B80" s="5" t="s">
        <v>236</v>
      </c>
      <c r="C80" s="101" t="s">
        <v>162</v>
      </c>
      <c r="D80" s="87" t="s">
        <v>237</v>
      </c>
      <c r="E80" s="5">
        <v>0</v>
      </c>
      <c r="F80" s="5"/>
      <c r="G80" s="102"/>
      <c r="H80" s="5">
        <v>0</v>
      </c>
      <c r="I80" s="5">
        <v>0</v>
      </c>
      <c r="J80" s="5"/>
      <c r="K80" s="102"/>
      <c r="L80" s="103">
        <f t="shared" si="4"/>
        <v>0</v>
      </c>
      <c r="M80" s="126" t="e">
        <f t="shared" si="5"/>
        <v>#DIV/0!</v>
      </c>
    </row>
    <row r="81" spans="1:13" ht="15">
      <c r="A81" s="4" t="s">
        <v>62</v>
      </c>
      <c r="B81" s="5" t="s">
        <v>230</v>
      </c>
      <c r="C81" s="101" t="s">
        <v>162</v>
      </c>
      <c r="D81" s="87" t="s">
        <v>231</v>
      </c>
      <c r="E81" s="5">
        <v>3</v>
      </c>
      <c r="F81" s="5"/>
      <c r="G81" s="102"/>
      <c r="H81" s="5">
        <v>1</v>
      </c>
      <c r="I81" s="5">
        <v>0.5</v>
      </c>
      <c r="J81" s="5"/>
      <c r="K81" s="102"/>
      <c r="L81" s="103">
        <f t="shared" si="4"/>
        <v>1.5</v>
      </c>
      <c r="M81" s="126">
        <f t="shared" si="5"/>
        <v>2</v>
      </c>
    </row>
    <row r="82" spans="1:13" ht="15">
      <c r="A82" s="4" t="s">
        <v>62</v>
      </c>
      <c r="B82" s="5" t="s">
        <v>232</v>
      </c>
      <c r="C82" s="101" t="s">
        <v>162</v>
      </c>
      <c r="D82" s="87" t="s">
        <v>233</v>
      </c>
      <c r="E82" s="5">
        <v>6</v>
      </c>
      <c r="F82" s="5"/>
      <c r="G82" s="102"/>
      <c r="H82" s="5">
        <v>1</v>
      </c>
      <c r="I82" s="5">
        <v>2.5</v>
      </c>
      <c r="J82" s="5"/>
      <c r="K82" s="102"/>
      <c r="L82" s="103">
        <f t="shared" si="4"/>
        <v>3.5</v>
      </c>
      <c r="M82" s="126">
        <f t="shared" si="5"/>
        <v>1.7142857142857142</v>
      </c>
    </row>
    <row r="83" spans="1:13" ht="15">
      <c r="A83" s="4" t="s">
        <v>62</v>
      </c>
      <c r="B83" s="5" t="s">
        <v>259</v>
      </c>
      <c r="C83" s="101" t="s">
        <v>162</v>
      </c>
      <c r="D83" s="87" t="s">
        <v>260</v>
      </c>
      <c r="E83" s="5">
        <v>1</v>
      </c>
      <c r="F83" s="5"/>
      <c r="G83" s="102"/>
      <c r="H83" s="5">
        <v>0</v>
      </c>
      <c r="I83" s="5">
        <v>0.5</v>
      </c>
      <c r="J83" s="5"/>
      <c r="K83" s="102"/>
      <c r="L83" s="103">
        <f t="shared" si="4"/>
        <v>0.5</v>
      </c>
      <c r="M83" s="126">
        <f t="shared" si="5"/>
        <v>2</v>
      </c>
    </row>
    <row r="84" spans="1:13" ht="15">
      <c r="A84" s="4" t="s">
        <v>62</v>
      </c>
      <c r="B84" s="5" t="s">
        <v>247</v>
      </c>
      <c r="C84" s="101" t="s">
        <v>162</v>
      </c>
      <c r="D84" s="87" t="s">
        <v>248</v>
      </c>
      <c r="E84" s="5">
        <v>2</v>
      </c>
      <c r="F84" s="5"/>
      <c r="G84" s="102"/>
      <c r="H84" s="5">
        <v>0</v>
      </c>
      <c r="I84" s="5">
        <v>1</v>
      </c>
      <c r="J84" s="5"/>
      <c r="K84" s="102"/>
      <c r="L84" s="103">
        <f t="shared" si="4"/>
        <v>1</v>
      </c>
      <c r="M84" s="126">
        <f t="shared" si="5"/>
        <v>2</v>
      </c>
    </row>
    <row r="85" spans="1:13" ht="15">
      <c r="A85" s="4" t="s">
        <v>62</v>
      </c>
      <c r="B85" s="5" t="s">
        <v>249</v>
      </c>
      <c r="C85" s="101" t="s">
        <v>162</v>
      </c>
      <c r="D85" s="87" t="s">
        <v>250</v>
      </c>
      <c r="E85" s="5">
        <v>4</v>
      </c>
      <c r="F85" s="5"/>
      <c r="G85" s="102"/>
      <c r="H85" s="5">
        <v>1</v>
      </c>
      <c r="I85" s="5">
        <v>1</v>
      </c>
      <c r="J85" s="5"/>
      <c r="K85" s="102"/>
      <c r="L85" s="103">
        <f t="shared" si="4"/>
        <v>2</v>
      </c>
      <c r="M85" s="126">
        <f t="shared" si="5"/>
        <v>2</v>
      </c>
    </row>
    <row r="86" spans="1:13" ht="15">
      <c r="A86" s="4" t="s">
        <v>62</v>
      </c>
      <c r="B86" s="5" t="s">
        <v>257</v>
      </c>
      <c r="C86" s="101" t="s">
        <v>162</v>
      </c>
      <c r="D86" s="87" t="s">
        <v>258</v>
      </c>
      <c r="E86" s="5">
        <v>1</v>
      </c>
      <c r="F86" s="5"/>
      <c r="G86" s="102"/>
      <c r="H86" s="5">
        <v>0</v>
      </c>
      <c r="I86" s="5">
        <v>0.5</v>
      </c>
      <c r="J86" s="5"/>
      <c r="K86" s="102"/>
      <c r="L86" s="103">
        <f t="shared" si="4"/>
        <v>0.5</v>
      </c>
      <c r="M86" s="126">
        <f t="shared" si="5"/>
        <v>2</v>
      </c>
    </row>
    <row r="87" spans="1:13" ht="15">
      <c r="A87" s="4" t="s">
        <v>62</v>
      </c>
      <c r="B87" s="5" t="s">
        <v>255</v>
      </c>
      <c r="C87" s="101" t="s">
        <v>162</v>
      </c>
      <c r="D87" s="87" t="s">
        <v>256</v>
      </c>
      <c r="E87" s="5">
        <v>0</v>
      </c>
      <c r="F87" s="5"/>
      <c r="G87" s="102"/>
      <c r="H87" s="5">
        <v>0</v>
      </c>
      <c r="I87" s="5">
        <v>0</v>
      </c>
      <c r="J87" s="5"/>
      <c r="K87" s="102"/>
      <c r="L87" s="103">
        <f t="shared" si="4"/>
        <v>0</v>
      </c>
      <c r="M87" s="126" t="e">
        <f t="shared" si="5"/>
        <v>#DIV/0!</v>
      </c>
    </row>
    <row r="88" spans="1:13" ht="15.75" thickBot="1">
      <c r="A88" s="4" t="s">
        <v>62</v>
      </c>
      <c r="B88" s="5" t="s">
        <v>273</v>
      </c>
      <c r="C88" s="101" t="s">
        <v>162</v>
      </c>
      <c r="D88" s="105" t="s">
        <v>274</v>
      </c>
      <c r="E88" s="106">
        <v>1</v>
      </c>
      <c r="F88" s="106">
        <v>1</v>
      </c>
      <c r="G88" s="107"/>
      <c r="H88" s="106">
        <v>1</v>
      </c>
      <c r="I88" s="106">
        <v>-0.5</v>
      </c>
      <c r="J88" s="106">
        <v>0.5</v>
      </c>
      <c r="K88" s="107"/>
      <c r="L88" s="108">
        <f t="shared" si="4"/>
        <v>1</v>
      </c>
      <c r="M88" s="127">
        <f t="shared" si="5"/>
        <v>2</v>
      </c>
    </row>
    <row r="89" spans="1:12" ht="15">
      <c r="A89" s="4"/>
      <c r="B89" s="5"/>
      <c r="C89" s="109"/>
      <c r="D89" s="194" t="s">
        <v>61</v>
      </c>
      <c r="E89" s="52">
        <f aca="true" t="shared" si="6" ref="E89:J89">SUM(E2:E66)</f>
        <v>189</v>
      </c>
      <c r="F89" s="53">
        <f t="shared" si="6"/>
        <v>1</v>
      </c>
      <c r="G89" s="53">
        <f>SUM(G2:G66)</f>
        <v>0</v>
      </c>
      <c r="H89" s="70">
        <f>SUM(H2:H66)</f>
        <v>46</v>
      </c>
      <c r="I89" s="70">
        <f>SUM(I2:I66)</f>
        <v>51</v>
      </c>
      <c r="J89" s="74">
        <f t="shared" si="6"/>
        <v>0</v>
      </c>
      <c r="K89" s="74">
        <f>SUM(K2:K66)</f>
        <v>1</v>
      </c>
      <c r="L89" s="72">
        <f>SUM(L2:L66)</f>
        <v>98</v>
      </c>
    </row>
    <row r="90" spans="1:12" ht="15.75" thickBot="1">
      <c r="A90" s="4"/>
      <c r="B90" s="5"/>
      <c r="C90" s="109"/>
      <c r="D90" s="195" t="s">
        <v>62</v>
      </c>
      <c r="E90" s="35">
        <f aca="true" t="shared" si="7" ref="E90:J90">SUM(E67:E88)</f>
        <v>41</v>
      </c>
      <c r="F90" s="36">
        <f t="shared" si="7"/>
        <v>2</v>
      </c>
      <c r="G90" s="36">
        <f>SUM(G67:G88)</f>
        <v>0</v>
      </c>
      <c r="H90" s="71">
        <f>SUM(H67:H88)</f>
        <v>7</v>
      </c>
      <c r="I90" s="71">
        <f>SUM(I67:I88)</f>
        <v>14</v>
      </c>
      <c r="J90" s="75">
        <f t="shared" si="7"/>
        <v>1</v>
      </c>
      <c r="K90" s="75">
        <f>SUM(K67:K88)</f>
        <v>0</v>
      </c>
      <c r="L90" s="73">
        <f>SUM(L67:L88)</f>
        <v>22</v>
      </c>
    </row>
    <row r="91" spans="1:13" ht="15.75" thickBot="1">
      <c r="A91" s="111"/>
      <c r="B91" s="112"/>
      <c r="C91" s="113"/>
      <c r="D91" s="212" t="s">
        <v>60</v>
      </c>
      <c r="E91" s="34">
        <f>SUM(E2:E88)</f>
        <v>230</v>
      </c>
      <c r="F91" s="34">
        <f>SUM(F2:F88)</f>
        <v>3</v>
      </c>
      <c r="G91" s="34">
        <f>SUM(G2:G88)</f>
        <v>0</v>
      </c>
      <c r="H91" s="68">
        <f>+H90+H89</f>
        <v>53</v>
      </c>
      <c r="I91" s="68">
        <f>+I89+I90</f>
        <v>65</v>
      </c>
      <c r="J91" s="68">
        <f>+J89+J90</f>
        <v>1</v>
      </c>
      <c r="K91" s="68">
        <f>+K89+K90</f>
        <v>1</v>
      </c>
      <c r="L91" s="69">
        <f>+L89+L90</f>
        <v>120</v>
      </c>
      <c r="M91" s="130">
        <f>(E91+F91+G91)/L91</f>
        <v>1.9416666666666667</v>
      </c>
    </row>
  </sheetData>
  <sheetProtection selectLockedCells="1" selectUnlockedCells="1"/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scale="95" r:id="rId1"/>
  <headerFooter alignWithMargins="0">
    <oddFooter>&amp;CPagina &amp;P</oddFooter>
  </headerFooter>
  <ignoredErrors>
    <ignoredError sqref="F89:F90 E89:E90 H89:H90 I89:J9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M.I.U.R.</cp:lastModifiedBy>
  <cp:lastPrinted>2013-10-02T09:37:41Z</cp:lastPrinted>
  <dcterms:created xsi:type="dcterms:W3CDTF">2013-06-26T15:38:42Z</dcterms:created>
  <dcterms:modified xsi:type="dcterms:W3CDTF">2013-10-21T11:50:49Z</dcterms:modified>
  <cp:category/>
  <cp:version/>
  <cp:contentType/>
  <cp:contentStatus/>
</cp:coreProperties>
</file>