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Users\mi10653\Desktop\OF ATA 2022.23\"/>
    </mc:Choice>
  </mc:AlternateContent>
  <xr:revisionPtr revIDLastSave="0" documentId="13_ncr:1_{37049576-807A-4835-B38D-602C8C0625AD}" xr6:coauthVersionLast="47" xr6:coauthVersionMax="47" xr10:uidLastSave="{00000000-0000-0000-0000-000000000000}"/>
  <bookViews>
    <workbookView xWindow="5010" yWindow="4215" windowWidth="21600" windowHeight="11385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B52" i="1"/>
  <c r="Q45" i="1"/>
  <c r="I45" i="1"/>
  <c r="G45" i="1"/>
  <c r="F45" i="1"/>
  <c r="C45" i="1"/>
  <c r="D44" i="1"/>
  <c r="T43" i="1"/>
  <c r="S43" i="1"/>
  <c r="R43" i="1"/>
  <c r="G43" i="1"/>
  <c r="D43" i="1"/>
  <c r="T42" i="1"/>
  <c r="S42" i="1"/>
  <c r="R42" i="1"/>
  <c r="J42" i="1"/>
  <c r="G42" i="1"/>
  <c r="D42" i="1"/>
  <c r="T41" i="1"/>
  <c r="S41" i="1"/>
  <c r="R41" i="1"/>
  <c r="J41" i="1"/>
  <c r="G41" i="1"/>
  <c r="D41" i="1"/>
  <c r="T40" i="1"/>
  <c r="S40" i="1"/>
  <c r="R40" i="1"/>
  <c r="J40" i="1"/>
  <c r="G40" i="1"/>
  <c r="D40" i="1"/>
  <c r="S39" i="1"/>
  <c r="G39" i="1"/>
  <c r="D39" i="1"/>
  <c r="T38" i="1"/>
  <c r="S38" i="1"/>
  <c r="R38" i="1"/>
  <c r="G38" i="1"/>
  <c r="D38" i="1"/>
  <c r="T37" i="1"/>
  <c r="S37" i="1"/>
  <c r="R37" i="1"/>
  <c r="J37" i="1"/>
  <c r="G37" i="1"/>
  <c r="D37" i="1"/>
  <c r="T36" i="1"/>
  <c r="S36" i="1"/>
  <c r="R36" i="1"/>
  <c r="G36" i="1"/>
  <c r="D36" i="1"/>
  <c r="T35" i="1"/>
  <c r="S35" i="1"/>
  <c r="R35" i="1"/>
  <c r="J35" i="1"/>
  <c r="G35" i="1"/>
  <c r="D35" i="1"/>
  <c r="T34" i="1"/>
  <c r="S34" i="1"/>
  <c r="R34" i="1"/>
  <c r="G34" i="1"/>
  <c r="D34" i="1"/>
  <c r="T33" i="1"/>
  <c r="S33" i="1"/>
  <c r="R33" i="1"/>
  <c r="J33" i="1"/>
  <c r="G33" i="1"/>
  <c r="D33" i="1"/>
  <c r="T32" i="1"/>
  <c r="S32" i="1"/>
  <c r="R32" i="1"/>
  <c r="G32" i="1"/>
  <c r="D32" i="1"/>
  <c r="T31" i="1"/>
  <c r="S31" i="1"/>
  <c r="R31" i="1"/>
  <c r="G31" i="1"/>
  <c r="D31" i="1"/>
  <c r="T30" i="1"/>
  <c r="S30" i="1"/>
  <c r="R30" i="1"/>
  <c r="G30" i="1"/>
  <c r="D30" i="1"/>
  <c r="T29" i="1"/>
  <c r="S29" i="1"/>
  <c r="R29" i="1"/>
  <c r="G29" i="1"/>
  <c r="D29" i="1"/>
  <c r="S28" i="1"/>
  <c r="R28" i="1"/>
  <c r="J28" i="1"/>
  <c r="G28" i="1"/>
  <c r="D28" i="1"/>
  <c r="T27" i="1"/>
  <c r="S27" i="1"/>
  <c r="R27" i="1"/>
  <c r="G27" i="1"/>
  <c r="D27" i="1"/>
  <c r="T26" i="1"/>
  <c r="S26" i="1"/>
  <c r="R26" i="1"/>
  <c r="J26" i="1"/>
  <c r="G26" i="1"/>
  <c r="D26" i="1"/>
  <c r="T25" i="1"/>
  <c r="S25" i="1"/>
  <c r="R25" i="1"/>
  <c r="G25" i="1"/>
  <c r="D25" i="1"/>
  <c r="T24" i="1"/>
  <c r="S24" i="1"/>
  <c r="R24" i="1"/>
  <c r="G24" i="1"/>
  <c r="D24" i="1"/>
  <c r="T23" i="1"/>
  <c r="S23" i="1"/>
  <c r="R23" i="1"/>
  <c r="G23" i="1"/>
  <c r="D23" i="1"/>
  <c r="T22" i="1"/>
  <c r="S22" i="1"/>
  <c r="R22" i="1"/>
  <c r="G22" i="1"/>
  <c r="D22" i="1"/>
  <c r="T21" i="1"/>
  <c r="S21" i="1"/>
  <c r="R21" i="1"/>
  <c r="G21" i="1"/>
  <c r="D21" i="1"/>
  <c r="T20" i="1"/>
  <c r="S20" i="1"/>
  <c r="R20" i="1"/>
  <c r="G20" i="1"/>
  <c r="D20" i="1"/>
  <c r="S19" i="1"/>
  <c r="R19" i="1"/>
  <c r="S18" i="1"/>
  <c r="R18" i="1"/>
  <c r="G17" i="1"/>
  <c r="D17" i="1"/>
  <c r="T16" i="1"/>
  <c r="S16" i="1"/>
  <c r="R16" i="1"/>
  <c r="G16" i="1"/>
  <c r="D16" i="1"/>
  <c r="T15" i="1"/>
  <c r="S15" i="1"/>
  <c r="G15" i="1"/>
  <c r="D15" i="1"/>
  <c r="T14" i="1"/>
  <c r="S14" i="1"/>
  <c r="R14" i="1"/>
  <c r="J14" i="1"/>
  <c r="G14" i="1"/>
  <c r="D14" i="1"/>
  <c r="T13" i="1"/>
  <c r="S13" i="1"/>
  <c r="R13" i="1"/>
  <c r="G13" i="1"/>
  <c r="D13" i="1"/>
  <c r="T12" i="1"/>
  <c r="S12" i="1"/>
  <c r="R12" i="1"/>
  <c r="G12" i="1"/>
  <c r="D12" i="1"/>
  <c r="T11" i="1"/>
  <c r="S11" i="1"/>
  <c r="R11" i="1"/>
  <c r="G11" i="1"/>
  <c r="D11" i="1"/>
  <c r="T10" i="1"/>
  <c r="S10" i="1"/>
  <c r="R10" i="1"/>
  <c r="G10" i="1"/>
  <c r="D10" i="1"/>
  <c r="T9" i="1"/>
  <c r="S9" i="1"/>
  <c r="R9" i="1"/>
  <c r="G9" i="1"/>
  <c r="D9" i="1"/>
  <c r="T8" i="1"/>
  <c r="S8" i="1"/>
  <c r="R8" i="1"/>
  <c r="G8" i="1"/>
  <c r="D8" i="1"/>
  <c r="G7" i="1"/>
  <c r="D7" i="1"/>
  <c r="T6" i="1"/>
  <c r="S6" i="1"/>
  <c r="R6" i="1"/>
  <c r="G6" i="1"/>
  <c r="D6" i="1"/>
  <c r="Q5" i="1"/>
  <c r="B5" i="1"/>
  <c r="D45" i="1" l="1"/>
</calcChain>
</file>

<file path=xl/sharedStrings.xml><?xml version="1.0" encoding="utf-8"?>
<sst xmlns="http://schemas.openxmlformats.org/spreadsheetml/2006/main" count="76" uniqueCount="66">
  <si>
    <t>COLLABORATORI SCOLASTICI</t>
  </si>
  <si>
    <t>Denominazione</t>
  </si>
  <si>
    <t>Collaboratori scolastici</t>
  </si>
  <si>
    <t>Numero sedi+SC</t>
  </si>
  <si>
    <t>Rapporti Organico di diritto e fatto</t>
  </si>
  <si>
    <t>N°Alunni</t>
  </si>
  <si>
    <t xml:space="preserve">AL.  H </t>
  </si>
  <si>
    <t>AL.  H</t>
  </si>
  <si>
    <t>Diff. H</t>
  </si>
  <si>
    <t>ORG.AI FINI MOBILITA'</t>
  </si>
  <si>
    <t>Diff. Org.</t>
  </si>
  <si>
    <t>POSTI ACC. PER CONTR. ED EX LSU</t>
  </si>
  <si>
    <t>TOT. ORG.</t>
  </si>
  <si>
    <t>Post. X complessità</t>
  </si>
  <si>
    <t>H. x complessità</t>
  </si>
  <si>
    <t>CS/sedi15/16</t>
  </si>
  <si>
    <t>Al/CS 15/16</t>
  </si>
  <si>
    <t>CS/sedi16/17</t>
  </si>
  <si>
    <t>15/16</t>
  </si>
  <si>
    <t>16/17</t>
  </si>
  <si>
    <t xml:space="preserve">Diff. </t>
  </si>
  <si>
    <t>OF</t>
  </si>
  <si>
    <t>I.C. ACQUASPARTA</t>
  </si>
  <si>
    <t>ORVIETO - BASCHI CTP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</si>
  <si>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</si>
  <si>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</si>
  <si>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</si>
  <si>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</si>
  <si>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</si>
  <si>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</si>
  <si>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</si>
  <si>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</si>
  <si>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</si>
  <si>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</si>
  <si>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</si>
  <si>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</si>
  <si>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</si>
  <si>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</si>
  <si>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</si>
  <si>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</si>
  <si>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</si>
  <si>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</si>
  <si>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</si>
  <si>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</si>
  <si>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</si>
  <si>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</si>
  <si>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</si>
  <si>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</si>
  <si>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</si>
  <si>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</si>
  <si>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I.C. TERNI "F. Fatati"</t>
  </si>
  <si>
    <t>TERNI I.I.S. PROF.LE E TECN. COMM.LE</t>
  </si>
  <si>
    <t>TERNI I.I.S.  CLASSICO E ARTISTICO</t>
  </si>
  <si>
    <t>I. TEC. TECN. ALLIEVI SANGALLO</t>
  </si>
  <si>
    <t>TERNI "L. DA VINCI E O. NUCULA"</t>
  </si>
  <si>
    <t>CTP Terni</t>
  </si>
  <si>
    <t>TERNI LICEI STATALI "F. ANGELONI"</t>
  </si>
  <si>
    <t>TERNI LICEO SCIENTIFICO "G. GALILEI"</t>
  </si>
  <si>
    <t>TERNI "R. DONATELLI"</t>
  </si>
  <si>
    <t>I.O. TERNI "IPSIA" - C.P.I.A.</t>
  </si>
  <si>
    <t xml:space="preserve">Tot. sedi </t>
  </si>
  <si>
    <t>Totale</t>
  </si>
  <si>
    <t>Assistenti Tecnici</t>
  </si>
  <si>
    <t>Area AR02</t>
  </si>
  <si>
    <t>pari a 4 posti</t>
  </si>
  <si>
    <t>Assistenti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</si>
</sst>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8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i/>
      <sz val="9"/>
      <name val="Times New Roman"/>
      <charset val="134"/>
    </font>
    <font>
      <sz val="8"/>
      <color theme="1"/>
      <name val="Times New Roman"/>
      <charset val="134"/>
    </font>
    <font>
      <b/>
      <sz val="9"/>
      <color theme="1"/>
      <name val="Times New Roman"/>
      <charset val="134"/>
    </font>
    <font>
      <sz val="11"/>
      <color theme="1"/>
      <name val="Berlin Sans FB Demi"/>
      <charset val="134"/>
    </font>
    <font>
      <b/>
      <sz val="10"/>
      <color theme="1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4" fillId="3" borderId="5" xfId="0" applyFont="1" applyFill="1" applyBorder="1"/>
    <xf numFmtId="0" fontId="5" fillId="3" borderId="6" xfId="0" applyFont="1" applyFill="1" applyBorder="1"/>
    <xf numFmtId="0" fontId="0" fillId="0" borderId="4" xfId="0" applyBorder="1"/>
    <xf numFmtId="0" fontId="5" fillId="0" borderId="6" xfId="0" applyFont="1" applyBorder="1"/>
    <xf numFmtId="0" fontId="0" fillId="3" borderId="7" xfId="0" applyFill="1" applyBorder="1"/>
    <xf numFmtId="0" fontId="0" fillId="3" borderId="5" xfId="0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7" xfId="0" applyFont="1" applyFill="1" applyBorder="1"/>
    <xf numFmtId="0" fontId="0" fillId="3" borderId="1" xfId="0" applyFill="1" applyBorder="1"/>
    <xf numFmtId="0" fontId="0" fillId="0" borderId="2" xfId="0" applyBorder="1"/>
    <xf numFmtId="0" fontId="0" fillId="12" borderId="8" xfId="0" applyFill="1" applyBorder="1"/>
    <xf numFmtId="0" fontId="0" fillId="12" borderId="8" xfId="0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6" fillId="3" borderId="1" xfId="0" applyFont="1" applyFill="1" applyBorder="1"/>
    <xf numFmtId="0" fontId="4" fillId="13" borderId="1" xfId="0" applyFont="1" applyFill="1" applyBorder="1"/>
    <xf numFmtId="0" fontId="4" fillId="14" borderId="1" xfId="0" applyFont="1" applyFill="1" applyBorder="1"/>
    <xf numFmtId="0" fontId="4" fillId="11" borderId="1" xfId="0" applyFont="1" applyFill="1" applyBorder="1"/>
    <xf numFmtId="0" fontId="5" fillId="0" borderId="4" xfId="0" applyFon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2" borderId="11" xfId="0" applyFill="1" applyBorder="1" applyAlignment="1"/>
    <xf numFmtId="0" fontId="7" fillId="2" borderId="1" xfId="0" applyFont="1" applyFill="1" applyBorder="1" applyAlignment="1">
      <alignment vertical="center" wrapText="1"/>
    </xf>
    <xf numFmtId="0" fontId="0" fillId="15" borderId="2" xfId="0" applyFill="1" applyBorder="1" applyAlignment="1"/>
    <xf numFmtId="0" fontId="0" fillId="15" borderId="3" xfId="0" applyFill="1" applyBorder="1" applyAlignment="1"/>
    <xf numFmtId="0" fontId="2" fillId="16" borderId="1" xfId="0" applyFont="1" applyFill="1" applyBorder="1"/>
    <xf numFmtId="0" fontId="8" fillId="0" borderId="2" xfId="0" applyFont="1" applyBorder="1"/>
    <xf numFmtId="0" fontId="9" fillId="2" borderId="1" xfId="0" applyFont="1" applyFill="1" applyBorder="1"/>
    <xf numFmtId="0" fontId="0" fillId="16" borderId="1" xfId="0" applyFill="1" applyBorder="1"/>
    <xf numFmtId="0" fontId="10" fillId="0" borderId="2" xfId="0" applyFont="1" applyBorder="1"/>
    <xf numFmtId="0" fontId="11" fillId="2" borderId="1" xfId="0" applyFont="1" applyFill="1" applyBorder="1"/>
    <xf numFmtId="0" fontId="4" fillId="16" borderId="1" xfId="0" applyFont="1" applyFill="1" applyBorder="1"/>
    <xf numFmtId="0" fontId="4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0" borderId="7" xfId="0" applyBorder="1"/>
    <xf numFmtId="0" fontId="1" fillId="2" borderId="0" xfId="0" applyFont="1" applyFill="1" applyBorder="1"/>
    <xf numFmtId="0" fontId="0" fillId="11" borderId="2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0" borderId="10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212"/>
  <sheetViews>
    <sheetView tabSelected="1" topLeftCell="A52" workbookViewId="0">
      <selection activeCell="A60" sqref="A60:XFD60"/>
    </sheetView>
  </sheetViews>
  <sheetFormatPr defaultColWidth="9" defaultRowHeight="15"/>
  <cols>
    <col min="1" max="1" width="29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9.140625" style="1" hidden="1" customWidth="1"/>
    <col min="12" max="12" width="12.85546875" style="1" hidden="1" customWidth="1"/>
    <col min="13" max="13" width="6.85546875" style="1" hidden="1" customWidth="1"/>
    <col min="14" max="14" width="10.28515625" style="1" customWidth="1"/>
    <col min="15" max="15" width="14.42578125" style="1" customWidth="1"/>
    <col min="16" max="16" width="11.7109375" style="1" customWidth="1"/>
    <col min="17" max="17" width="7.28515625" style="2" hidden="1" customWidth="1"/>
    <col min="18" max="19" width="9.140625" hidden="1" customWidth="1"/>
    <col min="20" max="20" width="9.5703125" style="1" hidden="1" customWidth="1"/>
  </cols>
  <sheetData>
    <row r="1" spans="1:20">
      <c r="M1" s="25"/>
      <c r="N1" s="57" t="s">
        <v>0</v>
      </c>
      <c r="O1" s="58"/>
      <c r="P1" s="59"/>
      <c r="Q1" s="60"/>
      <c r="R1" s="60"/>
      <c r="S1" s="60"/>
      <c r="T1" s="60"/>
    </row>
    <row r="2" spans="1:20" ht="15" customHeight="1">
      <c r="A2" s="1" t="s">
        <v>1</v>
      </c>
      <c r="H2" s="1" t="s">
        <v>2</v>
      </c>
      <c r="N2" s="26"/>
      <c r="O2" s="27"/>
      <c r="P2" s="40"/>
      <c r="Q2" s="41" t="s">
        <v>3</v>
      </c>
      <c r="R2" s="42" t="s">
        <v>4</v>
      </c>
      <c r="S2" s="43"/>
      <c r="T2" s="43"/>
    </row>
    <row r="3" spans="1:20">
      <c r="B3" s="61" t="s">
        <v>5</v>
      </c>
      <c r="C3" s="62"/>
      <c r="D3" s="63"/>
      <c r="E3" s="4" t="s">
        <v>6</v>
      </c>
      <c r="F3" s="4" t="s">
        <v>7</v>
      </c>
      <c r="G3" s="4" t="s">
        <v>8</v>
      </c>
      <c r="H3" s="4" t="s">
        <v>9</v>
      </c>
      <c r="I3" s="4"/>
      <c r="J3" s="5" t="s">
        <v>10</v>
      </c>
      <c r="K3" s="61" t="s">
        <v>11</v>
      </c>
      <c r="L3" s="63"/>
      <c r="M3" s="4" t="s">
        <v>12</v>
      </c>
      <c r="N3" s="4"/>
      <c r="O3" s="28" t="s">
        <v>13</v>
      </c>
      <c r="P3" s="28" t="s">
        <v>14</v>
      </c>
      <c r="Q3" s="41"/>
      <c r="R3" s="44" t="s">
        <v>15</v>
      </c>
      <c r="S3" s="45" t="s">
        <v>16</v>
      </c>
      <c r="T3" s="44" t="s">
        <v>17</v>
      </c>
    </row>
    <row r="4" spans="1:20">
      <c r="B4" s="5" t="s">
        <v>18</v>
      </c>
      <c r="C4" s="5" t="s">
        <v>19</v>
      </c>
      <c r="D4" s="5" t="s">
        <v>20</v>
      </c>
      <c r="E4" s="5" t="s">
        <v>18</v>
      </c>
      <c r="F4" s="5" t="s">
        <v>19</v>
      </c>
      <c r="G4" s="5"/>
      <c r="H4" s="5" t="s">
        <v>18</v>
      </c>
      <c r="I4" s="5" t="s">
        <v>19</v>
      </c>
      <c r="J4" s="5"/>
      <c r="K4" s="5" t="s">
        <v>18</v>
      </c>
      <c r="L4" s="5" t="s">
        <v>19</v>
      </c>
      <c r="M4" s="5" t="s">
        <v>18</v>
      </c>
      <c r="N4" s="5"/>
      <c r="O4" s="29"/>
      <c r="P4" s="29"/>
      <c r="Q4" s="46" t="s">
        <v>19</v>
      </c>
      <c r="R4" s="47"/>
      <c r="S4" s="48"/>
      <c r="T4" s="1" t="s">
        <v>21</v>
      </c>
    </row>
    <row r="5" spans="1:20">
      <c r="A5" s="6"/>
      <c r="B5" s="6" t="e">
        <f>B6+B8+B9+B10+B11+B12+B13+B14+B15+B16+#REF!+B18+B19+B20+B21+B22+B23+B24+#REF!+B25+B26+B27+B28+B29+B30+B31+B32+B33+B34+B35+B36+B37+B38+B40+B41+B42+B43</f>
        <v>#REF!</v>
      </c>
      <c r="C5" s="6"/>
      <c r="D5" s="6"/>
      <c r="E5" s="6">
        <v>709</v>
      </c>
      <c r="F5" s="6"/>
      <c r="G5" s="6"/>
      <c r="H5" s="6">
        <v>452</v>
      </c>
      <c r="I5" s="6"/>
      <c r="J5" s="6"/>
      <c r="K5" s="6">
        <v>19</v>
      </c>
      <c r="L5" s="6"/>
      <c r="M5" s="6">
        <v>471</v>
      </c>
      <c r="N5" s="6"/>
      <c r="O5" s="7"/>
      <c r="P5" s="7"/>
      <c r="Q5" s="49" t="e">
        <f>#REF!</f>
        <v>#REF!</v>
      </c>
      <c r="R5" s="50"/>
      <c r="S5" s="25"/>
    </row>
    <row r="6" spans="1:20">
      <c r="A6" s="7" t="s">
        <v>22</v>
      </c>
      <c r="B6" s="6">
        <v>879</v>
      </c>
      <c r="C6" s="6">
        <v>874</v>
      </c>
      <c r="D6" s="6">
        <f>C6-B6</f>
        <v>-5</v>
      </c>
      <c r="E6" s="6">
        <v>15</v>
      </c>
      <c r="F6" s="6">
        <v>20</v>
      </c>
      <c r="G6" s="6">
        <f>F6-E6</f>
        <v>5</v>
      </c>
      <c r="H6" s="6">
        <v>13</v>
      </c>
      <c r="I6" s="7">
        <v>13</v>
      </c>
      <c r="J6" s="7"/>
      <c r="K6" s="6">
        <v>3</v>
      </c>
      <c r="L6" s="6">
        <v>3</v>
      </c>
      <c r="M6" s="6">
        <v>16</v>
      </c>
      <c r="N6" s="6"/>
      <c r="O6" s="7"/>
      <c r="P6" s="7"/>
      <c r="Q6" s="2">
        <v>6</v>
      </c>
      <c r="R6" s="50" t="e">
        <f>M6/#REF!</f>
        <v>#REF!</v>
      </c>
      <c r="S6" s="25">
        <f>B6/M6</f>
        <v>54.9375</v>
      </c>
      <c r="T6" s="1" t="e">
        <f>#REF!/#REF!</f>
        <v>#REF!</v>
      </c>
    </row>
    <row r="7" spans="1:20">
      <c r="A7" s="7" t="s">
        <v>23</v>
      </c>
      <c r="B7" s="6">
        <v>0</v>
      </c>
      <c r="C7" s="6">
        <v>0</v>
      </c>
      <c r="D7" s="6">
        <f t="shared" ref="D7:D43" si="0">C7-B7</f>
        <v>0</v>
      </c>
      <c r="E7" s="6">
        <v>0</v>
      </c>
      <c r="F7" s="6">
        <v>0</v>
      </c>
      <c r="G7" s="6">
        <f t="shared" ref="G7:G43" si="1">F7-E7</f>
        <v>0</v>
      </c>
      <c r="H7" s="6">
        <v>0</v>
      </c>
      <c r="I7" s="6"/>
      <c r="J7" s="6"/>
      <c r="K7" s="6">
        <v>0</v>
      </c>
      <c r="L7" s="6">
        <v>0</v>
      </c>
      <c r="M7" s="6">
        <v>0</v>
      </c>
      <c r="N7" s="6"/>
      <c r="O7" s="7"/>
      <c r="P7" s="7"/>
      <c r="Q7" s="2">
        <v>0</v>
      </c>
      <c r="R7" s="50"/>
      <c r="S7" s="25"/>
    </row>
    <row r="8" spans="1:20">
      <c r="A8" s="7" t="s">
        <v>24</v>
      </c>
      <c r="B8" s="6">
        <v>504</v>
      </c>
      <c r="C8" s="6">
        <v>507</v>
      </c>
      <c r="D8" s="6">
        <f t="shared" si="0"/>
        <v>3</v>
      </c>
      <c r="E8" s="6">
        <v>14</v>
      </c>
      <c r="F8" s="6">
        <v>14</v>
      </c>
      <c r="G8" s="6">
        <f t="shared" si="1"/>
        <v>0</v>
      </c>
      <c r="H8" s="6">
        <v>11</v>
      </c>
      <c r="I8" s="6">
        <v>11</v>
      </c>
      <c r="J8" s="6"/>
      <c r="K8" s="6">
        <v>0</v>
      </c>
      <c r="L8" s="6">
        <v>0</v>
      </c>
      <c r="M8" s="6">
        <v>11</v>
      </c>
      <c r="N8" s="6"/>
      <c r="O8" s="7">
        <v>1</v>
      </c>
      <c r="P8" s="7"/>
      <c r="Q8" s="2">
        <v>8</v>
      </c>
      <c r="R8" s="50" t="e">
        <f>M8/#REF!</f>
        <v>#REF!</v>
      </c>
      <c r="S8" s="25">
        <f t="shared" ref="S8:S14" si="2">B8/M8</f>
        <v>45.81818181818182</v>
      </c>
      <c r="T8" s="1" t="e">
        <f>#REF!/#REF!</f>
        <v>#REF!</v>
      </c>
    </row>
    <row r="9" spans="1:20">
      <c r="A9" s="7" t="s">
        <v>25</v>
      </c>
      <c r="B9" s="6">
        <v>751</v>
      </c>
      <c r="C9" s="6">
        <v>721</v>
      </c>
      <c r="D9" s="6">
        <f t="shared" si="0"/>
        <v>-30</v>
      </c>
      <c r="E9" s="6">
        <v>23</v>
      </c>
      <c r="F9" s="6">
        <v>20</v>
      </c>
      <c r="G9" s="6">
        <f t="shared" si="1"/>
        <v>-3</v>
      </c>
      <c r="H9" s="6">
        <v>14</v>
      </c>
      <c r="I9" s="6">
        <v>14</v>
      </c>
      <c r="J9" s="6"/>
      <c r="K9" s="6">
        <v>0</v>
      </c>
      <c r="L9" s="6">
        <v>0</v>
      </c>
      <c r="M9" s="6">
        <v>14</v>
      </c>
      <c r="N9" s="6"/>
      <c r="O9" s="7">
        <v>1</v>
      </c>
      <c r="P9" s="7"/>
      <c r="Q9" s="2">
        <v>6</v>
      </c>
      <c r="R9" s="50" t="e">
        <f>M9/#REF!</f>
        <v>#REF!</v>
      </c>
      <c r="S9" s="25">
        <f t="shared" si="2"/>
        <v>53.642857142857146</v>
      </c>
      <c r="T9" s="1">
        <f>14.5/6</f>
        <v>2.4166666666666665</v>
      </c>
    </row>
    <row r="10" spans="1:20">
      <c r="A10" s="7" t="s">
        <v>26</v>
      </c>
      <c r="B10" s="6">
        <v>404</v>
      </c>
      <c r="C10" s="6">
        <v>362</v>
      </c>
      <c r="D10" s="6">
        <f t="shared" si="0"/>
        <v>-42</v>
      </c>
      <c r="E10" s="6">
        <v>20</v>
      </c>
      <c r="F10" s="6">
        <v>16</v>
      </c>
      <c r="G10" s="6">
        <f t="shared" si="1"/>
        <v>-4</v>
      </c>
      <c r="H10" s="6">
        <v>8</v>
      </c>
      <c r="I10" s="6">
        <v>8</v>
      </c>
      <c r="J10" s="6"/>
      <c r="K10" s="6">
        <v>2</v>
      </c>
      <c r="L10" s="6">
        <v>2</v>
      </c>
      <c r="M10" s="6">
        <v>10</v>
      </c>
      <c r="N10" s="6"/>
      <c r="O10" s="7"/>
      <c r="P10" s="7"/>
      <c r="Q10" s="2">
        <v>3</v>
      </c>
      <c r="R10" s="50" t="e">
        <f>M10/#REF!</f>
        <v>#REF!</v>
      </c>
      <c r="S10" s="25">
        <f t="shared" si="2"/>
        <v>40.4</v>
      </c>
      <c r="T10" s="1" t="e">
        <f>#REF!/Q10</f>
        <v>#REF!</v>
      </c>
    </row>
    <row r="11" spans="1:20">
      <c r="A11" s="7" t="s">
        <v>27</v>
      </c>
      <c r="B11" s="6">
        <v>267</v>
      </c>
      <c r="C11" s="6">
        <v>256</v>
      </c>
      <c r="D11" s="6">
        <f t="shared" si="0"/>
        <v>-11</v>
      </c>
      <c r="E11" s="6">
        <v>10</v>
      </c>
      <c r="F11" s="6">
        <v>8</v>
      </c>
      <c r="G11" s="6">
        <f t="shared" si="1"/>
        <v>-2</v>
      </c>
      <c r="H11" s="6">
        <v>5</v>
      </c>
      <c r="I11" s="6">
        <v>5</v>
      </c>
      <c r="J11" s="6"/>
      <c r="K11" s="6">
        <v>0</v>
      </c>
      <c r="L11" s="6">
        <v>0</v>
      </c>
      <c r="M11" s="6">
        <v>5</v>
      </c>
      <c r="N11" s="6"/>
      <c r="O11" s="7"/>
      <c r="P11" s="7"/>
      <c r="Q11" s="2">
        <v>1</v>
      </c>
      <c r="R11" s="50" t="e">
        <f>M11/#REF!</f>
        <v>#REF!</v>
      </c>
      <c r="S11" s="25">
        <f t="shared" si="2"/>
        <v>53.4</v>
      </c>
      <c r="T11" s="1" t="e">
        <f>#REF!/Q11</f>
        <v>#REF!</v>
      </c>
    </row>
    <row r="12" spans="1:20">
      <c r="A12" s="7" t="s">
        <v>28</v>
      </c>
      <c r="B12" s="6">
        <v>544</v>
      </c>
      <c r="C12" s="6">
        <v>527</v>
      </c>
      <c r="D12" s="6">
        <f t="shared" si="0"/>
        <v>-17</v>
      </c>
      <c r="E12" s="6">
        <v>12</v>
      </c>
      <c r="F12" s="6">
        <v>13</v>
      </c>
      <c r="G12" s="6">
        <f t="shared" si="1"/>
        <v>1</v>
      </c>
      <c r="H12" s="6">
        <v>11</v>
      </c>
      <c r="I12" s="6">
        <v>11</v>
      </c>
      <c r="J12" s="6"/>
      <c r="K12" s="6">
        <v>0</v>
      </c>
      <c r="L12" s="6">
        <v>0</v>
      </c>
      <c r="M12" s="6">
        <v>11</v>
      </c>
      <c r="N12" s="6"/>
      <c r="O12" s="7">
        <v>1</v>
      </c>
      <c r="P12" s="7"/>
      <c r="Q12" s="2">
        <v>8</v>
      </c>
      <c r="R12" s="50">
        <f>11/8</f>
        <v>1.375</v>
      </c>
      <c r="S12" s="25">
        <f t="shared" si="2"/>
        <v>49.454545454545453</v>
      </c>
      <c r="T12" s="25" t="e">
        <f>#REF!/#REF!</f>
        <v>#REF!</v>
      </c>
    </row>
    <row r="13" spans="1:20">
      <c r="A13" s="7" t="s">
        <v>29</v>
      </c>
      <c r="B13" s="6">
        <v>639</v>
      </c>
      <c r="C13" s="6">
        <v>616</v>
      </c>
      <c r="D13" s="6">
        <f t="shared" si="0"/>
        <v>-23</v>
      </c>
      <c r="E13" s="6">
        <v>18</v>
      </c>
      <c r="F13" s="6">
        <v>19</v>
      </c>
      <c r="G13" s="6">
        <f t="shared" si="1"/>
        <v>1</v>
      </c>
      <c r="H13" s="6">
        <v>13</v>
      </c>
      <c r="I13" s="6">
        <v>13</v>
      </c>
      <c r="J13" s="6"/>
      <c r="K13" s="6">
        <v>0</v>
      </c>
      <c r="L13" s="6">
        <v>0</v>
      </c>
      <c r="M13" s="6">
        <v>13</v>
      </c>
      <c r="N13" s="6"/>
      <c r="O13" s="7">
        <v>1</v>
      </c>
      <c r="P13" s="51"/>
      <c r="Q13" s="2">
        <v>12</v>
      </c>
      <c r="R13" s="50" t="e">
        <f>M13/#REF!</f>
        <v>#REF!</v>
      </c>
      <c r="S13" s="25">
        <f t="shared" si="2"/>
        <v>49.153846153846153</v>
      </c>
      <c r="T13" s="1" t="e">
        <f>#REF!/Q13</f>
        <v>#REF!</v>
      </c>
    </row>
    <row r="14" spans="1:20">
      <c r="A14" s="7" t="s">
        <v>30</v>
      </c>
      <c r="B14" s="6">
        <v>617</v>
      </c>
      <c r="C14" s="6">
        <v>608</v>
      </c>
      <c r="D14" s="6">
        <f t="shared" si="0"/>
        <v>-9</v>
      </c>
      <c r="E14" s="6">
        <v>20</v>
      </c>
      <c r="F14" s="6">
        <v>19</v>
      </c>
      <c r="G14" s="6">
        <f t="shared" si="1"/>
        <v>-1</v>
      </c>
      <c r="H14" s="6">
        <v>15</v>
      </c>
      <c r="I14" s="31">
        <v>14</v>
      </c>
      <c r="J14" s="31">
        <f>I14-H14</f>
        <v>-1</v>
      </c>
      <c r="K14" s="6">
        <v>0</v>
      </c>
      <c r="L14" s="6">
        <v>0</v>
      </c>
      <c r="M14" s="6">
        <v>15</v>
      </c>
      <c r="N14" s="6"/>
      <c r="O14" s="7">
        <v>1</v>
      </c>
      <c r="P14" s="7"/>
      <c r="Q14" s="2">
        <v>14</v>
      </c>
      <c r="R14" s="50" t="e">
        <f>M14/#REF!</f>
        <v>#REF!</v>
      </c>
      <c r="S14" s="25">
        <f t="shared" si="2"/>
        <v>41.133333333333333</v>
      </c>
      <c r="T14" s="1" t="e">
        <f>#REF!/#REF!</f>
        <v>#REF!</v>
      </c>
    </row>
    <row r="15" spans="1:20">
      <c r="A15" s="7" t="s">
        <v>31</v>
      </c>
      <c r="B15" s="6">
        <v>16</v>
      </c>
      <c r="C15" s="6">
        <v>30</v>
      </c>
      <c r="D15" s="6">
        <f t="shared" si="0"/>
        <v>14</v>
      </c>
      <c r="E15" s="6">
        <v>2</v>
      </c>
      <c r="F15" s="6">
        <v>4</v>
      </c>
      <c r="G15" s="6">
        <f t="shared" si="1"/>
        <v>2</v>
      </c>
      <c r="H15" s="6">
        <v>2</v>
      </c>
      <c r="I15" s="6">
        <v>3</v>
      </c>
      <c r="J15" s="6"/>
      <c r="K15" s="6">
        <v>0</v>
      </c>
      <c r="L15" s="6">
        <v>0</v>
      </c>
      <c r="M15" s="6">
        <v>0</v>
      </c>
      <c r="N15" s="6"/>
      <c r="O15" s="7"/>
      <c r="P15" s="7"/>
      <c r="Q15" s="2">
        <v>1</v>
      </c>
      <c r="R15" s="50">
        <v>2</v>
      </c>
      <c r="S15" s="25">
        <f>B15/H15</f>
        <v>8</v>
      </c>
      <c r="T15" s="1" t="e">
        <f>#REF!/Q15</f>
        <v>#REF!</v>
      </c>
    </row>
    <row r="16" spans="1:20">
      <c r="A16" s="7" t="s">
        <v>32</v>
      </c>
      <c r="B16" s="6">
        <v>779</v>
      </c>
      <c r="C16" s="6">
        <v>773</v>
      </c>
      <c r="D16" s="6">
        <f t="shared" si="0"/>
        <v>-6</v>
      </c>
      <c r="E16" s="6">
        <v>17</v>
      </c>
      <c r="F16" s="6">
        <v>19</v>
      </c>
      <c r="G16" s="6">
        <f t="shared" si="1"/>
        <v>2</v>
      </c>
      <c r="H16" s="6">
        <v>15</v>
      </c>
      <c r="I16" s="6">
        <v>15</v>
      </c>
      <c r="J16" s="6"/>
      <c r="K16" s="6">
        <v>0</v>
      </c>
      <c r="L16" s="6">
        <v>0</v>
      </c>
      <c r="M16" s="6">
        <v>15</v>
      </c>
      <c r="N16" s="6"/>
      <c r="O16" s="30"/>
      <c r="P16" s="7"/>
      <c r="Q16" s="2">
        <v>11</v>
      </c>
      <c r="R16" s="50" t="e">
        <f>M16/#REF!</f>
        <v>#REF!</v>
      </c>
      <c r="S16" s="25">
        <f>B16/M16</f>
        <v>51.93333333333333</v>
      </c>
      <c r="T16" s="1" t="e">
        <f>#REF!/Q16</f>
        <v>#REF!</v>
      </c>
    </row>
    <row r="17" spans="1:20">
      <c r="A17" s="7" t="s">
        <v>33</v>
      </c>
      <c r="B17" s="6">
        <v>0</v>
      </c>
      <c r="C17" s="6">
        <v>0</v>
      </c>
      <c r="D17" s="6">
        <f t="shared" si="0"/>
        <v>0</v>
      </c>
      <c r="E17" s="6">
        <v>0</v>
      </c>
      <c r="F17" s="6">
        <v>0</v>
      </c>
      <c r="G17" s="6">
        <f t="shared" si="1"/>
        <v>0</v>
      </c>
      <c r="H17" s="6">
        <v>0</v>
      </c>
      <c r="I17" s="6"/>
      <c r="J17" s="6"/>
      <c r="K17" s="6">
        <v>0</v>
      </c>
      <c r="L17" s="6">
        <v>0</v>
      </c>
      <c r="M17" s="6">
        <v>0</v>
      </c>
      <c r="N17" s="6"/>
      <c r="O17" s="7"/>
      <c r="P17" s="7"/>
      <c r="Q17" s="2">
        <v>0</v>
      </c>
      <c r="R17" s="50">
        <v>0</v>
      </c>
      <c r="S17" s="25">
        <v>0</v>
      </c>
      <c r="T17" s="1">
        <v>0</v>
      </c>
    </row>
    <row r="18" spans="1:20">
      <c r="A18" s="7" t="s">
        <v>34</v>
      </c>
      <c r="B18" s="8">
        <v>592</v>
      </c>
      <c r="C18" s="6">
        <v>0</v>
      </c>
      <c r="D18" s="6">
        <v>0</v>
      </c>
      <c r="E18" s="9">
        <v>13</v>
      </c>
      <c r="F18" s="6">
        <v>0</v>
      </c>
      <c r="G18" s="6">
        <v>0</v>
      </c>
      <c r="H18" s="6">
        <v>10</v>
      </c>
      <c r="I18" s="6"/>
      <c r="J18" s="6"/>
      <c r="K18" s="6">
        <v>0</v>
      </c>
      <c r="L18" s="6">
        <v>0</v>
      </c>
      <c r="M18" s="6">
        <v>10</v>
      </c>
      <c r="N18" s="6"/>
      <c r="O18" s="7"/>
      <c r="P18" s="7">
        <v>0.5</v>
      </c>
      <c r="Q18" s="2">
        <v>0</v>
      </c>
      <c r="R18" s="50" t="e">
        <f>M18/#REF!</f>
        <v>#REF!</v>
      </c>
      <c r="S18" s="25">
        <f t="shared" ref="S18:S43" si="3">B18/M18</f>
        <v>59.2</v>
      </c>
      <c r="T18" s="1">
        <v>0</v>
      </c>
    </row>
    <row r="19" spans="1:20">
      <c r="A19" s="7" t="s">
        <v>35</v>
      </c>
      <c r="B19" s="8">
        <v>687</v>
      </c>
      <c r="C19" s="6">
        <v>0</v>
      </c>
      <c r="D19" s="6">
        <v>0</v>
      </c>
      <c r="E19" s="9">
        <v>6</v>
      </c>
      <c r="F19" s="6">
        <v>0</v>
      </c>
      <c r="G19" s="6">
        <v>0</v>
      </c>
      <c r="H19" s="6">
        <v>10</v>
      </c>
      <c r="I19" s="6"/>
      <c r="J19" s="6"/>
      <c r="K19" s="6">
        <v>3</v>
      </c>
      <c r="L19" s="6">
        <v>3</v>
      </c>
      <c r="M19" s="6">
        <v>13</v>
      </c>
      <c r="N19" s="6"/>
      <c r="O19" s="7"/>
      <c r="P19" s="7">
        <v>0.5</v>
      </c>
      <c r="Q19" s="2">
        <v>0</v>
      </c>
      <c r="R19" s="50" t="e">
        <f>M19/#REF!</f>
        <v>#REF!</v>
      </c>
      <c r="S19" s="25">
        <f t="shared" si="3"/>
        <v>52.846153846153847</v>
      </c>
      <c r="T19" s="1">
        <v>0</v>
      </c>
    </row>
    <row r="20" spans="1:20">
      <c r="A20" s="7" t="s">
        <v>36</v>
      </c>
      <c r="B20" s="6">
        <v>904</v>
      </c>
      <c r="C20" s="6">
        <v>896</v>
      </c>
      <c r="D20" s="6">
        <f t="shared" si="0"/>
        <v>-8</v>
      </c>
      <c r="E20" s="6">
        <v>21</v>
      </c>
      <c r="F20" s="6">
        <v>20</v>
      </c>
      <c r="G20" s="6">
        <f t="shared" si="1"/>
        <v>-1</v>
      </c>
      <c r="H20" s="6">
        <v>9</v>
      </c>
      <c r="I20" s="6">
        <v>9</v>
      </c>
      <c r="J20" s="6"/>
      <c r="K20" s="6">
        <v>3</v>
      </c>
      <c r="L20" s="6">
        <v>3</v>
      </c>
      <c r="M20" s="6">
        <v>12</v>
      </c>
      <c r="N20" s="6"/>
      <c r="O20" s="7"/>
      <c r="P20" s="7"/>
      <c r="Q20" s="2">
        <v>2</v>
      </c>
      <c r="R20" s="50" t="e">
        <f>M20/#REF!</f>
        <v>#REF!</v>
      </c>
      <c r="S20" s="25">
        <f t="shared" si="3"/>
        <v>75.333333333333329</v>
      </c>
      <c r="T20" s="1" t="e">
        <f>#REF!/Q20</f>
        <v>#REF!</v>
      </c>
    </row>
    <row r="21" spans="1:20">
      <c r="A21" s="7" t="s">
        <v>37</v>
      </c>
      <c r="B21" s="6">
        <v>1096</v>
      </c>
      <c r="C21" s="6">
        <v>1068</v>
      </c>
      <c r="D21" s="6">
        <f t="shared" si="0"/>
        <v>-28</v>
      </c>
      <c r="E21" s="6">
        <v>30</v>
      </c>
      <c r="F21" s="10">
        <v>35</v>
      </c>
      <c r="G21" s="6">
        <f t="shared" si="1"/>
        <v>5</v>
      </c>
      <c r="H21" s="6">
        <v>16</v>
      </c>
      <c r="I21" s="6">
        <v>16</v>
      </c>
      <c r="J21" s="6"/>
      <c r="K21" s="6">
        <v>1</v>
      </c>
      <c r="L21" s="6">
        <v>1</v>
      </c>
      <c r="M21" s="6">
        <v>17</v>
      </c>
      <c r="N21" s="6"/>
      <c r="O21" s="7">
        <v>1</v>
      </c>
      <c r="P21" s="7"/>
      <c r="Q21" s="2">
        <v>8</v>
      </c>
      <c r="R21" s="50" t="e">
        <f>M21/#REF!</f>
        <v>#REF!</v>
      </c>
      <c r="S21" s="25">
        <f t="shared" si="3"/>
        <v>64.470588235294116</v>
      </c>
      <c r="T21" s="1" t="e">
        <f>#REF!/#REF!</f>
        <v>#REF!</v>
      </c>
    </row>
    <row r="22" spans="1:20">
      <c r="A22" s="7" t="s">
        <v>38</v>
      </c>
      <c r="B22" s="6">
        <v>1245</v>
      </c>
      <c r="C22" s="6">
        <v>1275</v>
      </c>
      <c r="D22" s="6">
        <f t="shared" si="0"/>
        <v>30</v>
      </c>
      <c r="E22" s="6">
        <v>22</v>
      </c>
      <c r="F22" s="6">
        <v>25</v>
      </c>
      <c r="G22" s="6">
        <f t="shared" si="1"/>
        <v>3</v>
      </c>
      <c r="H22" s="6">
        <v>20</v>
      </c>
      <c r="I22" s="6">
        <v>19</v>
      </c>
      <c r="J22" s="6"/>
      <c r="K22" s="6">
        <v>0</v>
      </c>
      <c r="L22" s="6">
        <v>0</v>
      </c>
      <c r="M22" s="6">
        <v>20</v>
      </c>
      <c r="N22" s="6"/>
      <c r="O22" s="7"/>
      <c r="P22" s="7">
        <v>0.5</v>
      </c>
      <c r="Q22" s="2">
        <v>11</v>
      </c>
      <c r="R22" s="50" t="e">
        <f>M22/#REF!</f>
        <v>#REF!</v>
      </c>
      <c r="S22" s="25">
        <f t="shared" si="3"/>
        <v>62.25</v>
      </c>
      <c r="T22" s="1" t="e">
        <f>#REF!/#REF!</f>
        <v>#REF!</v>
      </c>
    </row>
    <row r="23" spans="1:20">
      <c r="A23" s="7" t="s">
        <v>39</v>
      </c>
      <c r="B23" s="6">
        <v>926</v>
      </c>
      <c r="C23" s="6">
        <v>911</v>
      </c>
      <c r="D23" s="6">
        <f t="shared" si="0"/>
        <v>-15</v>
      </c>
      <c r="E23" s="6">
        <v>37</v>
      </c>
      <c r="F23" s="10">
        <v>40</v>
      </c>
      <c r="G23" s="6">
        <f t="shared" si="1"/>
        <v>3</v>
      </c>
      <c r="H23" s="6">
        <v>12</v>
      </c>
      <c r="I23" s="6">
        <v>14</v>
      </c>
      <c r="J23" s="6"/>
      <c r="K23" s="6">
        <v>0</v>
      </c>
      <c r="L23" s="6">
        <v>0</v>
      </c>
      <c r="M23" s="6">
        <v>12</v>
      </c>
      <c r="N23" s="6"/>
      <c r="O23" s="7"/>
      <c r="P23" s="7"/>
      <c r="Q23" s="2">
        <v>3</v>
      </c>
      <c r="R23" s="50" t="e">
        <f>M23/#REF!</f>
        <v>#REF!</v>
      </c>
      <c r="S23" s="25">
        <f t="shared" si="3"/>
        <v>77.166666666666671</v>
      </c>
      <c r="T23" s="1" t="e">
        <f>#REF!/#REF!</f>
        <v>#REF!</v>
      </c>
    </row>
    <row r="24" spans="1:20">
      <c r="A24" s="7" t="s">
        <v>40</v>
      </c>
      <c r="B24" s="6">
        <v>875</v>
      </c>
      <c r="C24" s="6">
        <v>853</v>
      </c>
      <c r="D24" s="6">
        <f t="shared" si="0"/>
        <v>-22</v>
      </c>
      <c r="E24" s="6">
        <v>7</v>
      </c>
      <c r="F24" s="6">
        <v>7</v>
      </c>
      <c r="G24" s="6">
        <f t="shared" si="1"/>
        <v>0</v>
      </c>
      <c r="H24" s="6">
        <v>13</v>
      </c>
      <c r="I24" s="6">
        <v>13</v>
      </c>
      <c r="J24" s="6"/>
      <c r="K24" s="6">
        <v>0</v>
      </c>
      <c r="L24" s="6">
        <v>0</v>
      </c>
      <c r="M24" s="6">
        <v>13</v>
      </c>
      <c r="N24" s="6"/>
      <c r="O24" s="7"/>
      <c r="P24" s="7"/>
      <c r="Q24" s="2">
        <v>5</v>
      </c>
      <c r="R24" s="50" t="e">
        <f>M24/#REF!</f>
        <v>#REF!</v>
      </c>
      <c r="S24" s="25">
        <f t="shared" si="3"/>
        <v>67.307692307692307</v>
      </c>
      <c r="T24" s="1" t="e">
        <f>#REF!/#REF!</f>
        <v>#REF!</v>
      </c>
    </row>
    <row r="25" spans="1:20">
      <c r="A25" s="7" t="s">
        <v>41</v>
      </c>
      <c r="B25" s="6">
        <v>1189</v>
      </c>
      <c r="C25" s="6">
        <v>1210</v>
      </c>
      <c r="D25" s="6">
        <f t="shared" si="0"/>
        <v>21</v>
      </c>
      <c r="E25" s="6">
        <v>18</v>
      </c>
      <c r="F25" s="6">
        <v>14</v>
      </c>
      <c r="G25" s="6">
        <f t="shared" si="1"/>
        <v>-4</v>
      </c>
      <c r="H25" s="6">
        <v>16</v>
      </c>
      <c r="I25" s="6">
        <v>16</v>
      </c>
      <c r="J25" s="6"/>
      <c r="K25" s="6">
        <v>0</v>
      </c>
      <c r="L25" s="6">
        <v>0</v>
      </c>
      <c r="M25" s="6">
        <v>16</v>
      </c>
      <c r="N25" s="6"/>
      <c r="O25" s="7"/>
      <c r="P25" s="7">
        <v>0.5</v>
      </c>
      <c r="Q25" s="2">
        <v>5</v>
      </c>
      <c r="R25" s="50" t="e">
        <f>M25/#REF!</f>
        <v>#REF!</v>
      </c>
      <c r="S25" s="25">
        <f t="shared" si="3"/>
        <v>74.3125</v>
      </c>
      <c r="T25" s="1" t="e">
        <f>#REF!/#REF!</f>
        <v>#REF!</v>
      </c>
    </row>
    <row r="26" spans="1:20">
      <c r="A26" s="7" t="s">
        <v>42</v>
      </c>
      <c r="B26" s="6">
        <v>1058</v>
      </c>
      <c r="C26" s="6">
        <v>925</v>
      </c>
      <c r="D26" s="6">
        <f t="shared" si="0"/>
        <v>-133</v>
      </c>
      <c r="E26" s="6">
        <v>28</v>
      </c>
      <c r="F26" s="6">
        <v>21</v>
      </c>
      <c r="G26" s="6">
        <f t="shared" si="1"/>
        <v>-7</v>
      </c>
      <c r="H26" s="6">
        <v>18</v>
      </c>
      <c r="I26" s="31">
        <v>17</v>
      </c>
      <c r="J26" s="31">
        <f>I26-H26</f>
        <v>-1</v>
      </c>
      <c r="K26" s="6">
        <v>0</v>
      </c>
      <c r="L26" s="6">
        <v>0</v>
      </c>
      <c r="M26" s="6">
        <v>18</v>
      </c>
      <c r="N26" s="6"/>
      <c r="O26" s="7">
        <v>2</v>
      </c>
      <c r="P26" s="7">
        <v>0.5</v>
      </c>
      <c r="Q26" s="2">
        <v>10</v>
      </c>
      <c r="R26" s="50" t="e">
        <f>M26/#REF!</f>
        <v>#REF!</v>
      </c>
      <c r="S26" s="25">
        <f t="shared" si="3"/>
        <v>58.777777777777779</v>
      </c>
      <c r="T26" s="1" t="e">
        <f>#REF!/Q26</f>
        <v>#REF!</v>
      </c>
    </row>
    <row r="27" spans="1:20">
      <c r="A27" s="7" t="s">
        <v>43</v>
      </c>
      <c r="B27" s="6">
        <v>864</v>
      </c>
      <c r="C27" s="6">
        <v>851</v>
      </c>
      <c r="D27" s="6">
        <f t="shared" si="0"/>
        <v>-13</v>
      </c>
      <c r="E27" s="6">
        <v>14</v>
      </c>
      <c r="F27" s="6">
        <v>14</v>
      </c>
      <c r="G27" s="6">
        <f t="shared" si="1"/>
        <v>0</v>
      </c>
      <c r="H27" s="6">
        <v>14</v>
      </c>
      <c r="I27" s="7">
        <v>14</v>
      </c>
      <c r="J27" s="7"/>
      <c r="K27" s="6">
        <v>0</v>
      </c>
      <c r="L27" s="6">
        <v>0</v>
      </c>
      <c r="M27" s="6">
        <v>14</v>
      </c>
      <c r="N27" s="6"/>
      <c r="O27" s="7"/>
      <c r="P27" s="7">
        <v>0.5</v>
      </c>
      <c r="Q27" s="2">
        <v>6</v>
      </c>
      <c r="R27" s="50" t="e">
        <f>M27/#REF!</f>
        <v>#REF!</v>
      </c>
      <c r="S27" s="25">
        <f t="shared" si="3"/>
        <v>61.714285714285715</v>
      </c>
      <c r="T27" s="1" t="e">
        <f>#REF!/Q27</f>
        <v>#REF!</v>
      </c>
    </row>
    <row r="28" spans="1:20">
      <c r="A28" s="7" t="s">
        <v>44</v>
      </c>
      <c r="B28" s="6">
        <v>713</v>
      </c>
      <c r="C28" s="6">
        <v>713</v>
      </c>
      <c r="D28" s="6">
        <f t="shared" si="0"/>
        <v>0</v>
      </c>
      <c r="E28" s="6">
        <v>15</v>
      </c>
      <c r="F28" s="6">
        <v>12</v>
      </c>
      <c r="G28" s="6">
        <f t="shared" si="1"/>
        <v>-3</v>
      </c>
      <c r="H28" s="6">
        <v>14</v>
      </c>
      <c r="I28" s="31">
        <v>13</v>
      </c>
      <c r="J28" s="31">
        <f>I28-H28</f>
        <v>-1</v>
      </c>
      <c r="K28" s="6">
        <v>0</v>
      </c>
      <c r="L28" s="6">
        <v>0</v>
      </c>
      <c r="M28" s="6">
        <v>14</v>
      </c>
      <c r="N28" s="6"/>
      <c r="O28" s="7">
        <v>1</v>
      </c>
      <c r="P28" s="7"/>
      <c r="Q28" s="2">
        <v>7</v>
      </c>
      <c r="R28" s="50" t="e">
        <f>M28/#REF!</f>
        <v>#REF!</v>
      </c>
      <c r="S28" s="25">
        <f t="shared" si="3"/>
        <v>50.928571428571431</v>
      </c>
      <c r="T28" s="1">
        <v>2</v>
      </c>
    </row>
    <row r="29" spans="1:20">
      <c r="A29" s="7" t="s">
        <v>45</v>
      </c>
      <c r="B29" s="6">
        <v>1212</v>
      </c>
      <c r="C29" s="6">
        <v>1190</v>
      </c>
      <c r="D29" s="6">
        <f t="shared" si="0"/>
        <v>-22</v>
      </c>
      <c r="E29" s="6">
        <v>49</v>
      </c>
      <c r="F29" s="10">
        <v>50</v>
      </c>
      <c r="G29" s="6">
        <f t="shared" si="1"/>
        <v>1</v>
      </c>
      <c r="H29" s="6">
        <v>18</v>
      </c>
      <c r="I29" s="31">
        <v>17</v>
      </c>
      <c r="J29" s="31">
        <v>-1</v>
      </c>
      <c r="K29" s="6">
        <v>0</v>
      </c>
      <c r="L29" s="6">
        <v>0</v>
      </c>
      <c r="M29" s="6">
        <v>18</v>
      </c>
      <c r="N29" s="6"/>
      <c r="O29" s="7">
        <v>1</v>
      </c>
      <c r="P29" s="7"/>
      <c r="Q29" s="2">
        <v>5</v>
      </c>
      <c r="R29" s="50" t="e">
        <f>M29/#REF!</f>
        <v>#REF!</v>
      </c>
      <c r="S29" s="25">
        <f t="shared" si="3"/>
        <v>67.333333333333329</v>
      </c>
      <c r="T29" s="1" t="e">
        <f>#REF!/Q29</f>
        <v>#REF!</v>
      </c>
    </row>
    <row r="30" spans="1:20">
      <c r="A30" s="7" t="s">
        <v>46</v>
      </c>
      <c r="B30" s="6">
        <v>774</v>
      </c>
      <c r="C30" s="6">
        <v>754</v>
      </c>
      <c r="D30" s="6">
        <f t="shared" si="0"/>
        <v>-20</v>
      </c>
      <c r="E30" s="6">
        <v>20</v>
      </c>
      <c r="F30" s="6">
        <v>21</v>
      </c>
      <c r="G30" s="6">
        <f t="shared" si="1"/>
        <v>1</v>
      </c>
      <c r="H30" s="6">
        <v>13</v>
      </c>
      <c r="I30" s="6">
        <v>13</v>
      </c>
      <c r="J30" s="6"/>
      <c r="K30" s="6">
        <v>0</v>
      </c>
      <c r="L30" s="6">
        <v>0</v>
      </c>
      <c r="M30" s="6">
        <v>13</v>
      </c>
      <c r="N30" s="6"/>
      <c r="O30" s="7"/>
      <c r="P30" s="7">
        <v>0.5</v>
      </c>
      <c r="Q30" s="2">
        <v>8</v>
      </c>
      <c r="R30" s="50" t="e">
        <f>M30/#REF!</f>
        <v>#REF!</v>
      </c>
      <c r="S30" s="25">
        <f t="shared" si="3"/>
        <v>59.53846153846154</v>
      </c>
      <c r="T30" s="1" t="e">
        <f>#REF!/Q30</f>
        <v>#REF!</v>
      </c>
    </row>
    <row r="31" spans="1:20">
      <c r="A31" s="7" t="s">
        <v>47</v>
      </c>
      <c r="B31" s="6">
        <v>858</v>
      </c>
      <c r="C31" s="6">
        <v>862</v>
      </c>
      <c r="D31" s="6">
        <f t="shared" si="0"/>
        <v>4</v>
      </c>
      <c r="E31" s="6">
        <v>26</v>
      </c>
      <c r="F31" s="10">
        <v>31</v>
      </c>
      <c r="G31" s="6">
        <f t="shared" si="1"/>
        <v>5</v>
      </c>
      <c r="H31" s="6">
        <v>14</v>
      </c>
      <c r="I31" s="6">
        <v>14</v>
      </c>
      <c r="J31" s="7"/>
      <c r="K31" s="6">
        <v>0</v>
      </c>
      <c r="L31" s="6">
        <v>0</v>
      </c>
      <c r="M31" s="6">
        <v>14</v>
      </c>
      <c r="N31" s="6"/>
      <c r="O31" s="7">
        <v>1</v>
      </c>
      <c r="P31" s="7"/>
      <c r="Q31" s="2">
        <v>3</v>
      </c>
      <c r="R31" s="50" t="e">
        <f>M31/#REF!</f>
        <v>#REF!</v>
      </c>
      <c r="S31" s="25">
        <f t="shared" si="3"/>
        <v>61.285714285714285</v>
      </c>
      <c r="T31" s="1" t="e">
        <f>#REF!/Q31</f>
        <v>#REF!</v>
      </c>
    </row>
    <row r="32" spans="1:20">
      <c r="A32" s="7" t="s">
        <v>48</v>
      </c>
      <c r="B32" s="6">
        <v>778</v>
      </c>
      <c r="C32" s="6">
        <v>781</v>
      </c>
      <c r="D32" s="6">
        <f t="shared" si="0"/>
        <v>3</v>
      </c>
      <c r="E32" s="6">
        <v>18</v>
      </c>
      <c r="F32" s="6">
        <v>16</v>
      </c>
      <c r="G32" s="6">
        <f t="shared" si="1"/>
        <v>-2</v>
      </c>
      <c r="H32" s="6">
        <v>13</v>
      </c>
      <c r="I32" s="6">
        <v>13</v>
      </c>
      <c r="J32" s="6"/>
      <c r="K32" s="6">
        <v>0</v>
      </c>
      <c r="L32" s="6">
        <v>0</v>
      </c>
      <c r="M32" s="6">
        <v>13</v>
      </c>
      <c r="N32" s="6"/>
      <c r="O32" s="7"/>
      <c r="P32" s="7"/>
      <c r="Q32" s="2">
        <v>7</v>
      </c>
      <c r="R32" s="50" t="e">
        <f>M32/#REF!</f>
        <v>#REF!</v>
      </c>
      <c r="S32" s="25">
        <f t="shared" si="3"/>
        <v>59.846153846153847</v>
      </c>
      <c r="T32" s="1" t="e">
        <f>#REF!/Q32</f>
        <v>#REF!</v>
      </c>
    </row>
    <row r="33" spans="1:20">
      <c r="A33" s="7" t="s">
        <v>49</v>
      </c>
      <c r="B33" s="6">
        <v>662</v>
      </c>
      <c r="C33" s="6">
        <v>842</v>
      </c>
      <c r="D33" s="6">
        <f t="shared" si="0"/>
        <v>180</v>
      </c>
      <c r="E33" s="6">
        <v>27</v>
      </c>
      <c r="F33" s="10">
        <v>32</v>
      </c>
      <c r="G33" s="6">
        <f t="shared" si="1"/>
        <v>5</v>
      </c>
      <c r="H33" s="6">
        <v>12</v>
      </c>
      <c r="I33" s="32">
        <v>14</v>
      </c>
      <c r="J33" s="32">
        <f>I33-H33</f>
        <v>2</v>
      </c>
      <c r="K33" s="6">
        <v>0</v>
      </c>
      <c r="L33" s="6">
        <v>0</v>
      </c>
      <c r="M33" s="6">
        <v>12</v>
      </c>
      <c r="N33" s="6"/>
      <c r="O33" s="7"/>
      <c r="P33" s="7">
        <v>0.5</v>
      </c>
      <c r="Q33" s="2">
        <v>5</v>
      </c>
      <c r="R33" s="50" t="e">
        <f>M33/#REF!</f>
        <v>#REF!</v>
      </c>
      <c r="S33" s="25">
        <f t="shared" si="3"/>
        <v>55.166666666666664</v>
      </c>
      <c r="T33" s="1">
        <f>14.5/5</f>
        <v>2.9</v>
      </c>
    </row>
    <row r="34" spans="1:20">
      <c r="A34" s="7" t="s">
        <v>50</v>
      </c>
      <c r="B34" s="6">
        <v>914</v>
      </c>
      <c r="C34" s="6">
        <v>905</v>
      </c>
      <c r="D34" s="6">
        <f t="shared" si="0"/>
        <v>-9</v>
      </c>
      <c r="E34" s="6">
        <v>22</v>
      </c>
      <c r="F34" s="6">
        <v>24</v>
      </c>
      <c r="G34" s="6">
        <f t="shared" si="1"/>
        <v>2</v>
      </c>
      <c r="H34" s="6">
        <v>15</v>
      </c>
      <c r="I34" s="6">
        <v>15</v>
      </c>
      <c r="J34" s="6"/>
      <c r="K34" s="6">
        <v>0</v>
      </c>
      <c r="L34" s="6">
        <v>0</v>
      </c>
      <c r="M34" s="6">
        <v>15</v>
      </c>
      <c r="N34" s="6"/>
      <c r="O34" s="7"/>
      <c r="P34" s="7"/>
      <c r="Q34" s="2">
        <v>6</v>
      </c>
      <c r="R34" s="50" t="e">
        <f>M34/#REF!</f>
        <v>#REF!</v>
      </c>
      <c r="S34" s="25">
        <f t="shared" si="3"/>
        <v>60.93333333333333</v>
      </c>
      <c r="T34" s="1" t="e">
        <f>#REF!/Q34</f>
        <v>#REF!</v>
      </c>
    </row>
    <row r="35" spans="1:20">
      <c r="A35" s="7" t="s">
        <v>51</v>
      </c>
      <c r="B35" s="6">
        <v>1273</v>
      </c>
      <c r="C35" s="6">
        <v>1257</v>
      </c>
      <c r="D35" s="6">
        <f t="shared" si="0"/>
        <v>-16</v>
      </c>
      <c r="E35" s="6">
        <v>76</v>
      </c>
      <c r="F35" s="10">
        <v>88</v>
      </c>
      <c r="G35" s="6">
        <f t="shared" si="1"/>
        <v>12</v>
      </c>
      <c r="H35" s="6">
        <v>17</v>
      </c>
      <c r="I35" s="32">
        <v>18</v>
      </c>
      <c r="J35" s="32">
        <f>I35-H35</f>
        <v>1</v>
      </c>
      <c r="K35" s="6">
        <v>0</v>
      </c>
      <c r="L35" s="6">
        <v>0</v>
      </c>
      <c r="M35" s="6">
        <v>17</v>
      </c>
      <c r="N35" s="6"/>
      <c r="O35" s="7"/>
      <c r="P35" s="7"/>
      <c r="Q35" s="2">
        <v>4</v>
      </c>
      <c r="R35" s="50" t="e">
        <f>M35/#REF!</f>
        <v>#REF!</v>
      </c>
      <c r="S35" s="25">
        <f t="shared" si="3"/>
        <v>74.882352941176464</v>
      </c>
      <c r="T35" s="1" t="e">
        <f>#REF!/Q35</f>
        <v>#REF!</v>
      </c>
    </row>
    <row r="36" spans="1:20">
      <c r="A36" s="7" t="s">
        <v>52</v>
      </c>
      <c r="B36" s="6">
        <v>894</v>
      </c>
      <c r="C36" s="6">
        <v>884</v>
      </c>
      <c r="D36" s="6">
        <f t="shared" si="0"/>
        <v>-10</v>
      </c>
      <c r="E36" s="6">
        <v>27</v>
      </c>
      <c r="F36" s="10">
        <v>30</v>
      </c>
      <c r="G36" s="6">
        <f t="shared" si="1"/>
        <v>3</v>
      </c>
      <c r="H36" s="6">
        <v>13</v>
      </c>
      <c r="I36" s="6">
        <v>13</v>
      </c>
      <c r="J36" s="6"/>
      <c r="K36" s="6">
        <v>0</v>
      </c>
      <c r="L36" s="6">
        <v>0</v>
      </c>
      <c r="M36" s="6">
        <v>13</v>
      </c>
      <c r="N36" s="6"/>
      <c r="O36" s="7"/>
      <c r="P36" s="7"/>
      <c r="Q36" s="2">
        <v>4</v>
      </c>
      <c r="R36" s="50" t="e">
        <f>M36/#REF!</f>
        <v>#REF!</v>
      </c>
      <c r="S36" s="25">
        <f t="shared" si="3"/>
        <v>68.769230769230774</v>
      </c>
      <c r="T36" s="1" t="e">
        <f>#REF!/Q36</f>
        <v>#REF!</v>
      </c>
    </row>
    <row r="37" spans="1:20">
      <c r="A37" s="7" t="s">
        <v>53</v>
      </c>
      <c r="B37" s="6">
        <v>803</v>
      </c>
      <c r="C37" s="6">
        <v>749</v>
      </c>
      <c r="D37" s="6">
        <f t="shared" si="0"/>
        <v>-54</v>
      </c>
      <c r="E37" s="6">
        <v>12</v>
      </c>
      <c r="F37" s="6">
        <v>12</v>
      </c>
      <c r="G37" s="6">
        <f t="shared" si="1"/>
        <v>0</v>
      </c>
      <c r="H37" s="6">
        <v>12</v>
      </c>
      <c r="I37" s="31">
        <v>11</v>
      </c>
      <c r="J37" s="31">
        <f>I37-H37</f>
        <v>-1</v>
      </c>
      <c r="K37" s="6">
        <v>2</v>
      </c>
      <c r="L37" s="6">
        <v>2</v>
      </c>
      <c r="M37" s="6">
        <v>14</v>
      </c>
      <c r="N37" s="6"/>
      <c r="O37" s="30"/>
      <c r="P37" s="7"/>
      <c r="Q37" s="2">
        <v>1</v>
      </c>
      <c r="R37" s="50" t="e">
        <f>M37/#REF!</f>
        <v>#REF!</v>
      </c>
      <c r="S37" s="25">
        <f t="shared" si="3"/>
        <v>57.357142857142854</v>
      </c>
      <c r="T37" s="1" t="e">
        <f>#REF!/Q37</f>
        <v>#REF!</v>
      </c>
    </row>
    <row r="38" spans="1:20">
      <c r="A38" s="7" t="s">
        <v>54</v>
      </c>
      <c r="B38" s="6">
        <v>1025</v>
      </c>
      <c r="C38" s="6">
        <v>1029</v>
      </c>
      <c r="D38" s="6">
        <f t="shared" si="0"/>
        <v>4</v>
      </c>
      <c r="E38" s="6">
        <v>20</v>
      </c>
      <c r="F38" s="6">
        <v>15</v>
      </c>
      <c r="G38" s="6">
        <f t="shared" si="1"/>
        <v>-5</v>
      </c>
      <c r="H38" s="6">
        <v>13</v>
      </c>
      <c r="I38" s="6">
        <v>13</v>
      </c>
      <c r="J38" s="6"/>
      <c r="K38" s="6">
        <v>0</v>
      </c>
      <c r="L38" s="6">
        <v>0</v>
      </c>
      <c r="M38" s="6">
        <v>13</v>
      </c>
      <c r="N38" s="6"/>
      <c r="O38" s="7"/>
      <c r="P38" s="7"/>
      <c r="Q38" s="2">
        <v>2</v>
      </c>
      <c r="R38" s="50" t="e">
        <f>M38/#REF!</f>
        <v>#REF!</v>
      </c>
      <c r="S38" s="25">
        <f t="shared" si="3"/>
        <v>78.84615384615384</v>
      </c>
      <c r="T38" s="1" t="e">
        <f>#REF!/Q38</f>
        <v>#REF!</v>
      </c>
    </row>
    <row r="39" spans="1:20">
      <c r="A39" s="7" t="s">
        <v>55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6">
        <v>1</v>
      </c>
      <c r="I39" s="6">
        <v>1</v>
      </c>
      <c r="J39" s="6"/>
      <c r="K39" s="6">
        <v>0</v>
      </c>
      <c r="L39" s="6">
        <v>0</v>
      </c>
      <c r="M39" s="6">
        <v>1</v>
      </c>
      <c r="N39" s="6"/>
      <c r="O39" s="7"/>
      <c r="P39" s="7"/>
      <c r="Q39" s="2">
        <v>0</v>
      </c>
      <c r="R39" s="50"/>
      <c r="S39" s="25">
        <f t="shared" si="3"/>
        <v>0</v>
      </c>
      <c r="T39" s="1">
        <v>0</v>
      </c>
    </row>
    <row r="40" spans="1:20">
      <c r="A40" s="7" t="s">
        <v>56</v>
      </c>
      <c r="B40" s="6">
        <v>980</v>
      </c>
      <c r="C40" s="6">
        <v>1022</v>
      </c>
      <c r="D40" s="6">
        <f t="shared" si="0"/>
        <v>42</v>
      </c>
      <c r="E40" s="6">
        <v>10</v>
      </c>
      <c r="F40" s="6">
        <v>13</v>
      </c>
      <c r="G40" s="6">
        <f t="shared" si="1"/>
        <v>3</v>
      </c>
      <c r="H40" s="6">
        <v>12</v>
      </c>
      <c r="I40" s="32">
        <v>13</v>
      </c>
      <c r="J40" s="32">
        <f>I40-H40</f>
        <v>1</v>
      </c>
      <c r="K40" s="6">
        <v>0</v>
      </c>
      <c r="L40" s="6">
        <v>0</v>
      </c>
      <c r="M40" s="6">
        <v>12</v>
      </c>
      <c r="N40" s="6"/>
      <c r="O40" s="7"/>
      <c r="P40" s="7"/>
      <c r="Q40" s="2">
        <v>2</v>
      </c>
      <c r="R40" s="50" t="e">
        <f>M40/#REF!</f>
        <v>#REF!</v>
      </c>
      <c r="S40" s="25">
        <f t="shared" si="3"/>
        <v>81.666666666666671</v>
      </c>
      <c r="T40" s="1" t="e">
        <f>#REF!/Q40</f>
        <v>#REF!</v>
      </c>
    </row>
    <row r="41" spans="1:20">
      <c r="A41" s="7" t="s">
        <v>57</v>
      </c>
      <c r="B41" s="6">
        <v>793</v>
      </c>
      <c r="C41" s="6">
        <v>882</v>
      </c>
      <c r="D41" s="6">
        <f t="shared" si="0"/>
        <v>89</v>
      </c>
      <c r="E41" s="6">
        <v>0</v>
      </c>
      <c r="F41" s="6">
        <v>0</v>
      </c>
      <c r="G41" s="6">
        <f t="shared" si="1"/>
        <v>0</v>
      </c>
      <c r="H41" s="6">
        <v>9</v>
      </c>
      <c r="I41" s="32">
        <v>9</v>
      </c>
      <c r="J41" s="32">
        <f>I41-H41</f>
        <v>0</v>
      </c>
      <c r="K41" s="6">
        <v>2</v>
      </c>
      <c r="L41" s="6">
        <v>2</v>
      </c>
      <c r="M41" s="6">
        <v>11</v>
      </c>
      <c r="N41" s="6"/>
      <c r="O41" s="7"/>
      <c r="P41" s="7"/>
      <c r="Q41" s="2">
        <v>1</v>
      </c>
      <c r="R41" s="50" t="e">
        <f>M41/#REF!</f>
        <v>#REF!</v>
      </c>
      <c r="S41" s="25">
        <f t="shared" si="3"/>
        <v>72.090909090909093</v>
      </c>
      <c r="T41" s="1" t="e">
        <f>#REF!/Q41</f>
        <v>#REF!</v>
      </c>
    </row>
    <row r="42" spans="1:20">
      <c r="A42" s="7" t="s">
        <v>58</v>
      </c>
      <c r="B42" s="6">
        <v>998</v>
      </c>
      <c r="C42" s="6">
        <v>938</v>
      </c>
      <c r="D42" s="6">
        <f t="shared" si="0"/>
        <v>-60</v>
      </c>
      <c r="E42" s="6">
        <v>3</v>
      </c>
      <c r="F42" s="6">
        <v>4</v>
      </c>
      <c r="G42" s="6">
        <f t="shared" si="1"/>
        <v>1</v>
      </c>
      <c r="H42" s="6">
        <v>11</v>
      </c>
      <c r="I42" s="7">
        <v>10</v>
      </c>
      <c r="J42" s="7">
        <f>I42-H42</f>
        <v>-1</v>
      </c>
      <c r="K42" s="6">
        <v>1</v>
      </c>
      <c r="L42" s="6">
        <v>1</v>
      </c>
      <c r="M42" s="6">
        <v>12</v>
      </c>
      <c r="N42" s="6"/>
      <c r="O42" s="7"/>
      <c r="P42" s="7"/>
      <c r="Q42" s="2">
        <v>1</v>
      </c>
      <c r="R42" s="50" t="e">
        <f>M42/#REF!</f>
        <v>#REF!</v>
      </c>
      <c r="S42" s="25">
        <f t="shared" si="3"/>
        <v>83.166666666666671</v>
      </c>
      <c r="T42" s="1" t="e">
        <f>#REF!/Q42</f>
        <v>#REF!</v>
      </c>
    </row>
    <row r="43" spans="1:20">
      <c r="A43" s="7" t="s">
        <v>59</v>
      </c>
      <c r="B43" s="6">
        <v>405</v>
      </c>
      <c r="C43" s="6">
        <v>452</v>
      </c>
      <c r="D43" s="6">
        <f t="shared" si="0"/>
        <v>47</v>
      </c>
      <c r="E43" s="6">
        <v>26</v>
      </c>
      <c r="F43" s="6">
        <v>20</v>
      </c>
      <c r="G43" s="6">
        <f t="shared" si="1"/>
        <v>-6</v>
      </c>
      <c r="H43" s="6">
        <v>9</v>
      </c>
      <c r="I43" s="7">
        <v>9</v>
      </c>
      <c r="J43" s="7"/>
      <c r="K43" s="6">
        <v>0</v>
      </c>
      <c r="L43" s="6">
        <v>0</v>
      </c>
      <c r="M43" s="6">
        <v>9</v>
      </c>
      <c r="N43" s="6"/>
      <c r="O43" s="7"/>
      <c r="P43" s="7"/>
      <c r="Q43" s="2">
        <v>4</v>
      </c>
      <c r="R43" s="50" t="e">
        <f>M43/#REF!</f>
        <v>#REF!</v>
      </c>
      <c r="S43" s="25">
        <f t="shared" si="3"/>
        <v>45</v>
      </c>
      <c r="T43" s="1" t="e">
        <f>#REF!/Q43</f>
        <v>#REF!</v>
      </c>
    </row>
    <row r="44" spans="1:20">
      <c r="A44" s="7"/>
      <c r="B44" s="6"/>
      <c r="C44" s="6"/>
      <c r="D44" s="11" t="e">
        <f>#REF!-#REF!</f>
        <v>#REF!</v>
      </c>
      <c r="E44" s="6"/>
      <c r="F44" s="6"/>
      <c r="G44" s="12">
        <v>6</v>
      </c>
      <c r="H44" s="6"/>
      <c r="I44" s="6"/>
      <c r="J44" s="6"/>
      <c r="K44" s="6"/>
      <c r="L44" s="6"/>
      <c r="M44" s="6"/>
      <c r="N44" s="6"/>
      <c r="O44" s="7"/>
      <c r="P44" s="7"/>
      <c r="Q44" s="2" t="s">
        <v>60</v>
      </c>
      <c r="R44" s="50"/>
      <c r="S44" s="25"/>
    </row>
    <row r="45" spans="1:20">
      <c r="A45" s="7" t="s">
        <v>61</v>
      </c>
      <c r="B45" s="6">
        <v>28708</v>
      </c>
      <c r="C45" s="6" t="e">
        <f>#REF!+#REF!+#REF!</f>
        <v>#REF!</v>
      </c>
      <c r="D45" s="6" t="e">
        <f>D6+D8+D9+D10+D11+D12+D13+D14+D15+D16+D20+D21+D22+D23+D24+#REF!+D25+D26+D27+D28+D29+D30+D31+D32+D33+D34+D35+D36+D37+D38+D40+D41+D42+D43+D44</f>
        <v>#REF!</v>
      </c>
      <c r="E45" s="6"/>
      <c r="F45" s="13" t="e">
        <f>F6+F8+F9+F10+F11+F12+F13+F14+F15+F16+F20+F21+F22+F23+F24+#REF!+F25+F26+F27+F28+F29+F30+F31+F32+F33+F34+F35+F36+F37+F38+F39+F42+F43+#REF!+#REF!</f>
        <v>#REF!</v>
      </c>
      <c r="G45" s="14" t="e">
        <f>#REF!+G44</f>
        <v>#REF!</v>
      </c>
      <c r="H45" s="6"/>
      <c r="I45" s="33" t="e">
        <f>I6+I8+I9+I10+I11+I12+I13+I14+I15+I16+I20+I21+I22+I23+I24+#REF!+I25+I26+I27+I28+I29+I30+I31+I32+I33+I34+I35+I36+I37+I38+I39+I40+I41+I42+I43+#REF!+#REF!</f>
        <v>#REF!</v>
      </c>
      <c r="J45" s="6"/>
      <c r="K45" s="6"/>
      <c r="L45" s="6">
        <v>19</v>
      </c>
      <c r="M45" s="6"/>
      <c r="N45" s="6"/>
      <c r="O45" s="7">
        <v>11</v>
      </c>
      <c r="P45" s="7">
        <v>4</v>
      </c>
      <c r="Q45" s="2" t="e">
        <f>Q6+Q7+Q8+Q9+Q10+Q11+Q13+Q12+Q14+Q15+Q16+Q20+Q21+Q22+Q23+Q24+#REF!+Q25+Q26+Q27+Q28+Q29+Q30+Q31+Q32+Q33+Q34+Q35+Q36+Q37+Q38+Q39+Q40+Q41+Q42+Q43+#REF!+#REF!</f>
        <v>#REF!</v>
      </c>
      <c r="R45" s="50"/>
      <c r="S45" s="25"/>
    </row>
    <row r="46" spans="1:20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  <c r="R46" s="50"/>
      <c r="S46" s="1"/>
    </row>
    <row r="47" spans="1:20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  <c r="R47" s="50"/>
      <c r="S47" s="1"/>
    </row>
    <row r="48" spans="1:20">
      <c r="A48" s="1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7"/>
      <c r="R48" s="50"/>
      <c r="S48" s="1"/>
    </row>
    <row r="49" spans="1:19">
      <c r="A49" s="16" t="s">
        <v>62</v>
      </c>
      <c r="B49" s="17"/>
      <c r="N49" s="34"/>
      <c r="Q49" s="52"/>
      <c r="R49" s="1"/>
      <c r="S49" s="1"/>
    </row>
    <row r="50" spans="1:19">
      <c r="A50" s="18" t="s">
        <v>63</v>
      </c>
      <c r="B50" s="17"/>
      <c r="N50" s="17"/>
      <c r="Q50" s="52"/>
      <c r="R50" s="1"/>
      <c r="S50" s="1"/>
    </row>
    <row r="51" spans="1:19">
      <c r="A51" s="7" t="s">
        <v>51</v>
      </c>
      <c r="C51" s="1">
        <v>18</v>
      </c>
      <c r="N51" s="35">
        <v>0.5</v>
      </c>
      <c r="Q51" s="52"/>
      <c r="R51" s="1"/>
      <c r="S51" s="1"/>
    </row>
    <row r="52" spans="1:19">
      <c r="A52" s="19"/>
      <c r="B52" s="1" t="e">
        <f>#REF!+#REF!</f>
        <v>#REF!</v>
      </c>
      <c r="C52" s="1" t="e">
        <f>#REF!+C51+#REF!+#REF!+#REF!</f>
        <v>#REF!</v>
      </c>
      <c r="N52" s="36"/>
      <c r="Q52" s="52"/>
      <c r="R52" s="1"/>
      <c r="S52" s="1"/>
    </row>
    <row r="53" spans="1:19">
      <c r="A53" s="20"/>
      <c r="C53" s="1" t="s">
        <v>64</v>
      </c>
      <c r="Q53" s="52"/>
      <c r="R53" s="1"/>
      <c r="S53" s="1"/>
    </row>
    <row r="54" spans="1:19">
      <c r="A54" s="7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37"/>
      <c r="N54" s="35"/>
      <c r="O54" s="35"/>
      <c r="P54" s="35"/>
      <c r="Q54" s="52"/>
      <c r="R54" s="1"/>
      <c r="S54" s="1"/>
    </row>
    <row r="55" spans="1:19">
      <c r="A55" s="15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37"/>
      <c r="N55" s="38"/>
      <c r="O55" s="35"/>
      <c r="P55" s="35"/>
      <c r="Q55" s="52"/>
      <c r="R55" s="1"/>
      <c r="S55" s="1"/>
    </row>
    <row r="56" spans="1:19">
      <c r="A56" s="23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37"/>
      <c r="N56" s="39"/>
      <c r="O56" s="35"/>
      <c r="P56" s="35"/>
      <c r="Q56" s="52"/>
      <c r="R56" s="1"/>
      <c r="S56" s="1"/>
    </row>
    <row r="57" spans="1:19">
      <c r="A57" s="16" t="s">
        <v>65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37"/>
      <c r="N57" s="35"/>
      <c r="O57" s="35"/>
      <c r="P57" s="35"/>
      <c r="Q57" s="52"/>
      <c r="R57" s="1"/>
      <c r="S57" s="1"/>
    </row>
    <row r="58" spans="1:19">
      <c r="A58" s="7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37"/>
      <c r="N58" s="35"/>
      <c r="O58" s="35"/>
      <c r="P58" s="35"/>
      <c r="Q58" s="52"/>
      <c r="R58" s="1"/>
      <c r="S58" s="1"/>
    </row>
    <row r="59" spans="1:19">
      <c r="A59" s="15" t="s">
        <v>42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37"/>
      <c r="N59" s="38">
        <v>0.5</v>
      </c>
      <c r="O59" s="35"/>
      <c r="P59" s="35"/>
      <c r="Q59" s="52"/>
      <c r="R59" s="1"/>
      <c r="S59" s="1"/>
    </row>
    <row r="60" spans="1:19">
      <c r="A60" s="23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37"/>
      <c r="N60" s="39"/>
      <c r="O60" s="35"/>
      <c r="P60" s="35"/>
      <c r="Q60" s="52"/>
      <c r="R60" s="1"/>
      <c r="S60" s="1"/>
    </row>
    <row r="61" spans="1:19">
      <c r="A61" s="24"/>
      <c r="Q61" s="52"/>
      <c r="R61" s="1"/>
      <c r="S61" s="1"/>
    </row>
    <row r="62" spans="1:19">
      <c r="Q62" s="52"/>
      <c r="R62" s="1"/>
      <c r="S62" s="1"/>
    </row>
    <row r="63" spans="1:19">
      <c r="Q63" s="52"/>
      <c r="R63" s="1"/>
      <c r="S63" s="1"/>
    </row>
    <row r="64" spans="1:19">
      <c r="M64" s="24"/>
      <c r="N64" s="24"/>
      <c r="O64" s="24"/>
      <c r="P64" s="24"/>
      <c r="Q64" s="52"/>
      <c r="R64" s="1"/>
      <c r="S64" s="1"/>
    </row>
    <row r="65" spans="1:20">
      <c r="M65" s="24"/>
      <c r="N65" s="24"/>
      <c r="O65" s="24"/>
      <c r="P65" s="24"/>
      <c r="Q65" s="52"/>
      <c r="R65" s="1"/>
      <c r="S65" s="1"/>
    </row>
    <row r="66" spans="1:20">
      <c r="M66" s="24"/>
      <c r="N66" s="24"/>
      <c r="O66" s="24"/>
      <c r="P66" s="24"/>
      <c r="Q66" s="52"/>
      <c r="R66" s="1"/>
      <c r="S66" s="1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3"/>
      <c r="N67" s="53"/>
      <c r="O67" s="53"/>
      <c r="P67" s="53"/>
      <c r="Q67" s="54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53"/>
      <c r="N68" s="53"/>
      <c r="O68" s="53"/>
      <c r="P68" s="53"/>
      <c r="Q68" s="54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53"/>
      <c r="N69" s="53"/>
      <c r="O69" s="53"/>
      <c r="P69" s="53"/>
      <c r="Q69" s="54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53"/>
      <c r="N70" s="53"/>
      <c r="O70" s="53"/>
      <c r="P70" s="53"/>
      <c r="Q70" s="54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53"/>
      <c r="N71" s="53"/>
      <c r="O71" s="53"/>
      <c r="P71" s="53"/>
      <c r="Q71" s="54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53"/>
      <c r="N72" s="53"/>
      <c r="O72" s="53"/>
      <c r="P72" s="53"/>
      <c r="Q72" s="54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53"/>
      <c r="N73" s="53"/>
      <c r="O73" s="53"/>
      <c r="P73" s="53"/>
      <c r="Q73" s="54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53"/>
      <c r="N74" s="53"/>
      <c r="O74" s="53"/>
      <c r="P74" s="53"/>
      <c r="Q74" s="54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53"/>
      <c r="N75" s="53"/>
      <c r="O75" s="53"/>
      <c r="P75" s="53"/>
      <c r="Q75" s="54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53"/>
      <c r="N76" s="53"/>
      <c r="O76" s="53"/>
      <c r="P76" s="53"/>
      <c r="Q76" s="54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53"/>
      <c r="N77" s="53"/>
      <c r="O77" s="53"/>
      <c r="P77" s="53"/>
      <c r="Q77" s="54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53"/>
      <c r="N78" s="53"/>
      <c r="O78" s="53"/>
      <c r="P78" s="53"/>
      <c r="Q78" s="54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53"/>
      <c r="N79" s="53"/>
      <c r="O79" s="53"/>
      <c r="P79" s="53"/>
      <c r="Q79" s="54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53"/>
      <c r="N80" s="53"/>
      <c r="O80" s="53"/>
      <c r="P80" s="53"/>
      <c r="Q80" s="54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53"/>
      <c r="N81" s="53"/>
      <c r="O81" s="53"/>
      <c r="P81" s="53"/>
      <c r="Q81" s="54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53"/>
      <c r="N82" s="53"/>
      <c r="O82" s="53"/>
      <c r="P82" s="53"/>
      <c r="Q82" s="54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4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54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54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4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54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54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54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4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4"/>
      <c r="T91" s="55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54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4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54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54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54"/>
    </row>
    <row r="97" spans="1:1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54"/>
    </row>
    <row r="98" spans="1:1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54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54"/>
    </row>
    <row r="100" spans="1:1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4"/>
    </row>
    <row r="101" spans="1:1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4"/>
    </row>
    <row r="102" spans="1:1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54"/>
    </row>
    <row r="103" spans="1:1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54"/>
    </row>
    <row r="104" spans="1:1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54"/>
    </row>
    <row r="105" spans="1:1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54"/>
    </row>
    <row r="106" spans="1:1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4"/>
    </row>
    <row r="107" spans="1:1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54"/>
    </row>
    <row r="108" spans="1:1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54"/>
    </row>
    <row r="109" spans="1:1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54"/>
    </row>
    <row r="110" spans="1:1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54"/>
    </row>
    <row r="111" spans="1:1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4"/>
    </row>
    <row r="112" spans="1:1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54"/>
    </row>
    <row r="113" spans="1:1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54"/>
    </row>
    <row r="114" spans="1: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54"/>
    </row>
    <row r="115" spans="1:1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54"/>
    </row>
    <row r="116" spans="1:1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4"/>
    </row>
    <row r="117" spans="1: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54"/>
    </row>
    <row r="118" spans="1:1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4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4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4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4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54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54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6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56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6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6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56"/>
    </row>
    <row r="129" spans="1:1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56"/>
    </row>
    <row r="130" spans="1:1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56"/>
    </row>
    <row r="131" spans="1:1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56"/>
    </row>
    <row r="132" spans="1:1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6"/>
    </row>
    <row r="133" spans="1:1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56"/>
    </row>
    <row r="134" spans="1:1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56"/>
    </row>
    <row r="135" spans="1:1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56"/>
    </row>
    <row r="136" spans="1:1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56"/>
    </row>
    <row r="137" spans="1:1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56"/>
    </row>
    <row r="138" spans="1: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56"/>
    </row>
    <row r="139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56"/>
    </row>
    <row r="140" spans="1: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56"/>
    </row>
    <row r="141" spans="1: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56"/>
    </row>
    <row r="142" spans="1: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56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56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56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56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6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56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56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56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56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56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56"/>
    </row>
    <row r="153" spans="1: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56"/>
    </row>
    <row r="154" spans="1: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56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56"/>
    </row>
    <row r="156" spans="1: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56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56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56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56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56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56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56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56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56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56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56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56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56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56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56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56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56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56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56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56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56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56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56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56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56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56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56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56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56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56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56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56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56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56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56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56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56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56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56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56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56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56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56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56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56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56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56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56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56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56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56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56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56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56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6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56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56"/>
    </row>
  </sheetData>
  <autoFilter ref="A2:H45" xr:uid="{00000000-0009-0000-0000-000000000000}">
    <filterColumn colId="5">
      <colorFilter dxfId="0" cellColor="0"/>
    </filterColumn>
  </autoFilter>
  <mergeCells count="3">
    <mergeCell ref="N1:T1"/>
    <mergeCell ref="B3:D3"/>
    <mergeCell ref="K3:L3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Di Pietrantonio Patrizia</cp:lastModifiedBy>
  <cp:lastPrinted>2020-08-29T07:45:00Z</cp:lastPrinted>
  <dcterms:created xsi:type="dcterms:W3CDTF">2016-06-02T09:56:00Z</dcterms:created>
  <dcterms:modified xsi:type="dcterms:W3CDTF">2022-09-20T13:07:14Z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23F34CBBE58E4D6480C2F6918B55C758</vt:lpwstr>
  </property>
  <property fmtid="{D5CDD505-2E9C-101B-9397-08002B2CF9AE}" pid="3" name="KSOProductBuildVer">
    <vt:lpwstr>1033-11.2.0.11306</vt:lpwstr>
  </property>
</Properties>
</file>