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8520" tabRatio="59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Foglio1!$A$1:$H$42</definedName>
  </definedNames>
  <calcPr calcId="145621"/>
</workbook>
</file>

<file path=xl/calcChain.xml><?xml version="1.0" encoding="utf-8"?>
<calcChain xmlns="http://schemas.openxmlformats.org/spreadsheetml/2006/main">
  <c r="Y44" i="1" l="1"/>
  <c r="X44" i="1" l="1"/>
  <c r="Q44" i="1" l="1"/>
  <c r="O44" i="1" l="1"/>
  <c r="P44" i="1"/>
  <c r="C54" i="1" l="1"/>
  <c r="B54" i="1"/>
  <c r="U34" i="1"/>
  <c r="W5" i="1"/>
  <c r="V5" i="1"/>
  <c r="W42" i="1"/>
  <c r="J41" i="1"/>
  <c r="W40" i="1"/>
  <c r="V40" i="1"/>
  <c r="W37" i="1"/>
  <c r="V37" i="1"/>
  <c r="W36" i="1"/>
  <c r="V36" i="1"/>
  <c r="W32" i="1"/>
  <c r="V32" i="1"/>
  <c r="V30" i="1"/>
  <c r="W30" i="1"/>
  <c r="V29" i="1"/>
  <c r="W29" i="1"/>
  <c r="W27" i="1"/>
  <c r="W23" i="1"/>
  <c r="V23" i="1"/>
  <c r="W14" i="1"/>
  <c r="U14" i="1"/>
  <c r="T11" i="1"/>
  <c r="W10" i="1"/>
  <c r="V8" i="1"/>
  <c r="V11" i="1" l="1"/>
  <c r="W11" i="1"/>
  <c r="W8" i="1"/>
  <c r="T42" i="1" l="1"/>
  <c r="T41" i="1"/>
  <c r="T40" i="1"/>
  <c r="T39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3" i="1"/>
  <c r="T12" i="1"/>
  <c r="T10" i="1"/>
  <c r="T9" i="1"/>
  <c r="T8" i="1"/>
  <c r="T7" i="1"/>
  <c r="T5" i="1"/>
  <c r="U42" i="1"/>
  <c r="U41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5" i="1"/>
  <c r="U13" i="1"/>
  <c r="U12" i="1"/>
  <c r="U11" i="1"/>
  <c r="U10" i="1"/>
  <c r="U9" i="1"/>
  <c r="U8" i="1"/>
  <c r="U7" i="1"/>
  <c r="U5" i="1"/>
  <c r="W39" i="1"/>
  <c r="W38" i="1"/>
  <c r="V34" i="1"/>
  <c r="W33" i="1"/>
  <c r="V26" i="1"/>
  <c r="V19" i="1"/>
  <c r="W18" i="1"/>
  <c r="V14" i="1"/>
  <c r="V10" i="1"/>
  <c r="W9" i="1"/>
  <c r="I44" i="1"/>
  <c r="J13" i="1"/>
  <c r="W12" i="1" l="1"/>
  <c r="V12" i="1"/>
  <c r="W20" i="1"/>
  <c r="V20" i="1"/>
  <c r="V22" i="1"/>
  <c r="W22" i="1"/>
  <c r="W25" i="1"/>
  <c r="V25" i="1"/>
  <c r="W31" i="1"/>
  <c r="V31" i="1"/>
  <c r="W35" i="1"/>
  <c r="V35" i="1"/>
  <c r="V41" i="1"/>
  <c r="W41" i="1"/>
  <c r="W7" i="1"/>
  <c r="V7" i="1"/>
  <c r="W13" i="1"/>
  <c r="V13" i="1"/>
  <c r="W15" i="1"/>
  <c r="V15" i="1"/>
  <c r="W21" i="1"/>
  <c r="V21" i="1"/>
  <c r="W24" i="1"/>
  <c r="V24" i="1"/>
  <c r="V28" i="1"/>
  <c r="W28" i="1"/>
  <c r="V9" i="1"/>
  <c r="V33" i="1"/>
  <c r="V42" i="1"/>
  <c r="W19" i="1"/>
  <c r="W26" i="1"/>
  <c r="W34" i="1"/>
  <c r="V39" i="1"/>
  <c r="J40" i="1"/>
  <c r="J39" i="1"/>
  <c r="J36" i="1"/>
  <c r="J34" i="1"/>
  <c r="J32" i="1"/>
  <c r="J27" i="1"/>
  <c r="J25" i="1"/>
  <c r="S44" i="1"/>
  <c r="S4" i="1"/>
  <c r="C44" i="1"/>
  <c r="B4" i="1"/>
  <c r="D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G5" i="1"/>
  <c r="G6" i="1"/>
  <c r="G7" i="1"/>
  <c r="G8" i="1"/>
  <c r="G9" i="1"/>
  <c r="G10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W44" i="1" l="1"/>
  <c r="D43" i="1"/>
  <c r="D44" i="1" s="1"/>
  <c r="G44" i="1"/>
  <c r="F44" i="1"/>
</calcChain>
</file>

<file path=xl/sharedStrings.xml><?xml version="1.0" encoding="utf-8"?>
<sst xmlns="http://schemas.openxmlformats.org/spreadsheetml/2006/main" count="92" uniqueCount="77">
  <si>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</si>
  <si>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</si>
  <si>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</si>
  <si>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</si>
  <si>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</si>
  <si>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</si>
  <si>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</si>
  <si>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</si>
  <si>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</si>
  <si>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</si>
  <si>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</si>
  <si>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</si>
  <si>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</si>
  <si>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</si>
  <si>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</si>
  <si>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</si>
  <si>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</si>
  <si>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</si>
  <si>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</si>
  <si>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</si>
  <si>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</si>
  <si>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</si>
  <si>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</si>
  <si>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</si>
  <si>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</si>
  <si>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</si>
  <si>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</si>
  <si>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</si>
  <si>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</si>
  <si>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</si>
  <si>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</si>
  <si>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</si>
  <si>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</si>
  <si>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</si>
  <si>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</si>
  <si>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ISTITUTO MAGI.  "F. ANGELONI"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</si>
  <si>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</si>
  <si>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</si>
  <si>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</si>
  <si>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</si>
  <si>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</si>
  <si>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</si>
  <si>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</si>
  <si>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</si>
  <si>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</si>
  <si>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</si>
  <si>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</si>
  <si>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</si>
  <si>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</si>
  <si>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TOT. ORG.</t>
  </si>
  <si>
    <t>POSTI ACC. PER CONTR. ED EX LSU</t>
  </si>
  <si>
    <t>CS/sedi15/16</t>
  </si>
  <si>
    <t>Al/CS 15/16</t>
  </si>
  <si>
    <t>CS/sedi16/17</t>
  </si>
  <si>
    <t>Al/CS 16/17</t>
  </si>
  <si>
    <t>H per inid</t>
  </si>
  <si>
    <t>Rapporti Organico di diritto e fatto</t>
  </si>
  <si>
    <t>OF</t>
  </si>
  <si>
    <t>Assistenti Tecnici</t>
  </si>
  <si>
    <t>IIS Casagrande-Cesi</t>
  </si>
  <si>
    <t>pari a 4 posti</t>
  </si>
  <si>
    <t>Organico di Diritto: Dsga 33 - AA 165 - AT 52 - CS 472 = 722 unità</t>
  </si>
  <si>
    <t>Organico di Fatto: 34 posti in più - CS 502 - AA 167,5 - AT 53,5 - Dsga 33 = 756 unità</t>
  </si>
  <si>
    <t>Posti X inidonei</t>
  </si>
  <si>
    <t>Post. X complessità</t>
  </si>
  <si>
    <t>H. x complessità</t>
  </si>
  <si>
    <t>Totale</t>
  </si>
  <si>
    <t>Area AR02</t>
  </si>
  <si>
    <t>Totale Deroghe</t>
  </si>
  <si>
    <t>I.O. Amelia</t>
  </si>
  <si>
    <t>h 18</t>
  </si>
  <si>
    <t>2 posti</t>
  </si>
  <si>
    <t>41 posti collaboratore scolastico - 2 posti Assistente Tecnico AR02</t>
  </si>
  <si>
    <t>Organico di diritto</t>
  </si>
  <si>
    <t>CTP Terni</t>
  </si>
  <si>
    <t>ORVIETO - BASCHI CTP</t>
  </si>
  <si>
    <t>Totale Organico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</si>
</sst>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Berlin Sans FB Demi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/>
    <xf numFmtId="0" fontId="2" fillId="3" borderId="1" xfId="0" applyFont="1" applyFill="1" applyBorder="1"/>
    <xf numFmtId="0" fontId="0" fillId="0" borderId="5" xfId="0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10" fillId="3" borderId="1" xfId="0" applyFont="1" applyFill="1" applyBorder="1"/>
    <xf numFmtId="0" fontId="0" fillId="0" borderId="4" xfId="0" applyBorder="1"/>
    <xf numFmtId="0" fontId="0" fillId="0" borderId="3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11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1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8" xfId="0" applyFont="1" applyFill="1" applyBorder="1"/>
    <xf numFmtId="0" fontId="5" fillId="0" borderId="1" xfId="0" applyFont="1" applyFill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5" borderId="6" xfId="0" applyFill="1" applyBorder="1"/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10"/>
  <sheetViews>
    <sheetView tabSelected="1" workbookViewId="0">
      <selection activeCell="AC9" sqref="AC9"/>
    </sheetView>
  </sheetViews>
  <sheetFormatPr defaultRowHeight="15" x14ac:dyDescent="0.25"/>
  <cols>
    <col min="1" max="1" width="29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9.140625" style="1" hidden="1" customWidth="1"/>
    <col min="12" max="12" width="12.85546875" style="1" hidden="1" customWidth="1"/>
    <col min="13" max="13" width="6.85546875" style="1" hidden="1" customWidth="1"/>
    <col min="14" max="14" width="10.28515625" style="1" customWidth="1"/>
    <col min="15" max="15" width="11.42578125" style="1" customWidth="1"/>
    <col min="16" max="16" width="8.28515625" style="1" customWidth="1"/>
    <col min="17" max="17" width="14.42578125" style="1" customWidth="1"/>
    <col min="18" max="18" width="14.85546875" style="1" customWidth="1"/>
    <col min="19" max="19" width="7.28515625" style="6" hidden="1" customWidth="1"/>
    <col min="20" max="21" width="9.140625" hidden="1" customWidth="1"/>
    <col min="22" max="22" width="9.5703125" style="1" hidden="1" customWidth="1"/>
    <col min="23" max="23" width="9.140625" style="1" hidden="1" customWidth="1"/>
    <col min="24" max="24" width="15.5703125" customWidth="1"/>
    <col min="25" max="25" width="11.140625" customWidth="1"/>
  </cols>
  <sheetData>
    <row r="1" spans="1:25" ht="15" customHeight="1" x14ac:dyDescent="0.25">
      <c r="A1" s="1" t="s">
        <v>0</v>
      </c>
      <c r="H1" s="1" t="s">
        <v>2</v>
      </c>
      <c r="N1" s="65"/>
      <c r="O1" s="60"/>
      <c r="P1" s="60"/>
      <c r="Q1" s="60"/>
      <c r="R1" s="61"/>
      <c r="S1" s="56" t="s">
        <v>41</v>
      </c>
      <c r="T1" s="54" t="s">
        <v>56</v>
      </c>
      <c r="U1" s="55"/>
      <c r="V1" s="55"/>
      <c r="W1" s="55"/>
      <c r="X1" s="63"/>
      <c r="Y1" s="64"/>
    </row>
    <row r="2" spans="1:25" x14ac:dyDescent="0.25">
      <c r="B2" s="57" t="s">
        <v>1</v>
      </c>
      <c r="C2" s="58"/>
      <c r="D2" s="59"/>
      <c r="E2" s="8" t="s">
        <v>47</v>
      </c>
      <c r="F2" s="8" t="s">
        <v>48</v>
      </c>
      <c r="G2" s="8" t="s">
        <v>44</v>
      </c>
      <c r="H2" s="8" t="s">
        <v>46</v>
      </c>
      <c r="I2" s="8"/>
      <c r="J2" s="11" t="s">
        <v>45</v>
      </c>
      <c r="K2" s="57" t="s">
        <v>50</v>
      </c>
      <c r="L2" s="59"/>
      <c r="M2" s="8" t="s">
        <v>49</v>
      </c>
      <c r="N2" s="8"/>
      <c r="O2" s="36" t="s">
        <v>63</v>
      </c>
      <c r="P2" s="36" t="s">
        <v>55</v>
      </c>
      <c r="Q2" s="36" t="s">
        <v>64</v>
      </c>
      <c r="R2" s="36" t="s">
        <v>65</v>
      </c>
      <c r="S2" s="56"/>
      <c r="T2" s="10" t="s">
        <v>51</v>
      </c>
      <c r="U2" s="27" t="s">
        <v>52</v>
      </c>
      <c r="V2" s="10" t="s">
        <v>53</v>
      </c>
      <c r="W2" s="27" t="s">
        <v>54</v>
      </c>
      <c r="X2" s="39" t="s">
        <v>73</v>
      </c>
      <c r="Y2" s="40" t="s">
        <v>76</v>
      </c>
    </row>
    <row r="3" spans="1:25" x14ac:dyDescent="0.25">
      <c r="B3" s="11" t="s">
        <v>3</v>
      </c>
      <c r="C3" s="11" t="s">
        <v>39</v>
      </c>
      <c r="D3" s="11" t="s">
        <v>43</v>
      </c>
      <c r="E3" s="11" t="s">
        <v>3</v>
      </c>
      <c r="F3" s="11" t="s">
        <v>39</v>
      </c>
      <c r="G3" s="11"/>
      <c r="H3" s="11" t="s">
        <v>3</v>
      </c>
      <c r="I3" s="11" t="s">
        <v>39</v>
      </c>
      <c r="J3" s="11"/>
      <c r="K3" s="11" t="s">
        <v>3</v>
      </c>
      <c r="L3" s="11" t="s">
        <v>39</v>
      </c>
      <c r="M3" s="11" t="s">
        <v>3</v>
      </c>
      <c r="N3" s="11"/>
      <c r="O3" s="37"/>
      <c r="P3" s="37"/>
      <c r="Q3" s="37"/>
      <c r="R3" s="37"/>
      <c r="S3" s="24" t="s">
        <v>39</v>
      </c>
      <c r="T3" s="9"/>
      <c r="U3" s="28"/>
      <c r="V3" s="1" t="s">
        <v>57</v>
      </c>
      <c r="W3" s="1" t="s">
        <v>57</v>
      </c>
      <c r="X3" s="1"/>
      <c r="Y3" s="1"/>
    </row>
    <row r="4" spans="1:25" x14ac:dyDescent="0.25">
      <c r="A4" s="12"/>
      <c r="B4" s="12" t="e">
        <f>B5+B7+B8+B9+B10+B11+B12+B13+B14+B15+#REF!+B17+B18+B19+B20+B21+B22+B23+#REF!+B24+B25+B26+B27+B28+B29+B30+B31+B32+B33+B34+B35+B36+B37+B39+B40+B41+B42</f>
        <v>#REF!</v>
      </c>
      <c r="C4" s="12"/>
      <c r="D4" s="12"/>
      <c r="E4" s="12">
        <v>709</v>
      </c>
      <c r="F4" s="12"/>
      <c r="G4" s="12"/>
      <c r="H4" s="12">
        <v>452</v>
      </c>
      <c r="I4" s="12"/>
      <c r="J4" s="12"/>
      <c r="K4" s="12">
        <v>19</v>
      </c>
      <c r="L4" s="12"/>
      <c r="M4" s="12">
        <v>471</v>
      </c>
      <c r="N4" s="12"/>
      <c r="O4" s="17"/>
      <c r="P4" s="17"/>
      <c r="Q4" s="17"/>
      <c r="R4" s="17"/>
      <c r="S4" s="5" t="e">
        <f>#REF!</f>
        <v>#REF!</v>
      </c>
      <c r="T4" s="13"/>
      <c r="U4" s="26"/>
      <c r="X4" s="41"/>
      <c r="Y4" s="42"/>
    </row>
    <row r="5" spans="1:25" x14ac:dyDescent="0.25">
      <c r="A5" s="17" t="s">
        <v>4</v>
      </c>
      <c r="B5" s="12">
        <v>879</v>
      </c>
      <c r="C5" s="12">
        <v>874</v>
      </c>
      <c r="D5" s="12">
        <f>C5-B5</f>
        <v>-5</v>
      </c>
      <c r="E5" s="12">
        <v>15</v>
      </c>
      <c r="F5" s="12">
        <v>20</v>
      </c>
      <c r="G5" s="12">
        <f>F5-E5</f>
        <v>5</v>
      </c>
      <c r="H5" s="12">
        <v>13</v>
      </c>
      <c r="I5" s="17">
        <v>13</v>
      </c>
      <c r="J5" s="17"/>
      <c r="K5" s="12">
        <v>3</v>
      </c>
      <c r="L5" s="12">
        <v>3</v>
      </c>
      <c r="M5" s="12">
        <v>16</v>
      </c>
      <c r="N5" s="12"/>
      <c r="O5" s="17"/>
      <c r="P5" s="17"/>
      <c r="Q5" s="17"/>
      <c r="R5" s="17">
        <v>0.5</v>
      </c>
      <c r="S5" s="6">
        <v>6</v>
      </c>
      <c r="T5" s="13" t="e">
        <f>M5/#REF!</f>
        <v>#REF!</v>
      </c>
      <c r="U5" s="26">
        <f>B5/M5</f>
        <v>54.9375</v>
      </c>
      <c r="V5" s="1" t="e">
        <f>#REF!/#REF!</f>
        <v>#REF!</v>
      </c>
      <c r="W5" s="26" t="e">
        <f>C5/#REF!</f>
        <v>#REF!</v>
      </c>
      <c r="X5" s="45">
        <v>14</v>
      </c>
      <c r="Y5" s="43">
        <v>14.5</v>
      </c>
    </row>
    <row r="6" spans="1:25" x14ac:dyDescent="0.25">
      <c r="A6" s="17" t="s">
        <v>75</v>
      </c>
      <c r="B6" s="12">
        <v>0</v>
      </c>
      <c r="C6" s="12">
        <v>0</v>
      </c>
      <c r="D6" s="12">
        <f t="shared" ref="D6:D42" si="0">C6-B6</f>
        <v>0</v>
      </c>
      <c r="E6" s="12">
        <v>0</v>
      </c>
      <c r="F6" s="12">
        <v>0</v>
      </c>
      <c r="G6" s="12">
        <f t="shared" ref="G6:G42" si="1">F6-E6</f>
        <v>0</v>
      </c>
      <c r="H6" s="12">
        <v>0</v>
      </c>
      <c r="I6" s="12"/>
      <c r="J6" s="12"/>
      <c r="K6" s="12">
        <v>0</v>
      </c>
      <c r="L6" s="12">
        <v>0</v>
      </c>
      <c r="M6" s="12">
        <v>0</v>
      </c>
      <c r="N6" s="12"/>
      <c r="O6" s="17"/>
      <c r="P6" s="17"/>
      <c r="Q6" s="17"/>
      <c r="R6" s="17"/>
      <c r="S6" s="6">
        <v>0</v>
      </c>
      <c r="T6" s="13"/>
      <c r="U6" s="26"/>
      <c r="W6" s="26"/>
      <c r="X6" s="45">
        <v>1</v>
      </c>
      <c r="Y6" s="12">
        <v>1</v>
      </c>
    </row>
    <row r="7" spans="1:25" x14ac:dyDescent="0.25">
      <c r="A7" s="17" t="s">
        <v>5</v>
      </c>
      <c r="B7" s="12">
        <v>504</v>
      </c>
      <c r="C7" s="12">
        <v>507</v>
      </c>
      <c r="D7" s="12">
        <f t="shared" si="0"/>
        <v>3</v>
      </c>
      <c r="E7" s="12">
        <v>14</v>
      </c>
      <c r="F7" s="12">
        <v>14</v>
      </c>
      <c r="G7" s="12">
        <f t="shared" si="1"/>
        <v>0</v>
      </c>
      <c r="H7" s="12">
        <v>11</v>
      </c>
      <c r="I7" s="12">
        <v>11</v>
      </c>
      <c r="J7" s="12"/>
      <c r="K7" s="12">
        <v>0</v>
      </c>
      <c r="L7" s="12">
        <v>0</v>
      </c>
      <c r="M7" s="12">
        <v>11</v>
      </c>
      <c r="N7" s="12"/>
      <c r="O7" s="38">
        <v>1</v>
      </c>
      <c r="P7" s="38"/>
      <c r="Q7" s="17">
        <v>1</v>
      </c>
      <c r="R7" s="17"/>
      <c r="S7" s="6">
        <v>8</v>
      </c>
      <c r="T7" s="13" t="e">
        <f>M7/#REF!</f>
        <v>#REF!</v>
      </c>
      <c r="U7" s="26">
        <f t="shared" ref="U7:U13" si="2">B7/M7</f>
        <v>45.81818181818182</v>
      </c>
      <c r="V7" s="1" t="e">
        <f>#REF!/#REF!</f>
        <v>#REF!</v>
      </c>
      <c r="W7" s="1" t="e">
        <f>C7/#REF!</f>
        <v>#REF!</v>
      </c>
      <c r="X7" s="45">
        <v>11</v>
      </c>
      <c r="Y7" s="46">
        <v>13</v>
      </c>
    </row>
    <row r="8" spans="1:25" x14ac:dyDescent="0.25">
      <c r="A8" s="17" t="s">
        <v>6</v>
      </c>
      <c r="B8" s="12">
        <v>751</v>
      </c>
      <c r="C8" s="12">
        <v>721</v>
      </c>
      <c r="D8" s="12">
        <f t="shared" si="0"/>
        <v>-30</v>
      </c>
      <c r="E8" s="12">
        <v>23</v>
      </c>
      <c r="F8" s="12">
        <v>20</v>
      </c>
      <c r="G8" s="12">
        <f t="shared" si="1"/>
        <v>-3</v>
      </c>
      <c r="H8" s="12">
        <v>14</v>
      </c>
      <c r="I8" s="12">
        <v>14</v>
      </c>
      <c r="J8" s="12"/>
      <c r="K8" s="12">
        <v>0</v>
      </c>
      <c r="L8" s="12">
        <v>0</v>
      </c>
      <c r="M8" s="12">
        <v>14</v>
      </c>
      <c r="N8" s="12"/>
      <c r="O8" s="38"/>
      <c r="P8" s="38">
        <v>0.5</v>
      </c>
      <c r="Q8" s="17"/>
      <c r="R8" s="17"/>
      <c r="S8" s="6">
        <v>6</v>
      </c>
      <c r="T8" s="13" t="e">
        <f>M8/#REF!</f>
        <v>#REF!</v>
      </c>
      <c r="U8" s="26">
        <f t="shared" si="2"/>
        <v>53.642857142857146</v>
      </c>
      <c r="V8" s="1">
        <f>14.5/6</f>
        <v>2.4166666666666665</v>
      </c>
      <c r="W8" s="1">
        <f>721/15</f>
        <v>48.06666666666667</v>
      </c>
      <c r="X8" s="45">
        <v>15</v>
      </c>
      <c r="Y8" s="12">
        <v>15.5</v>
      </c>
    </row>
    <row r="9" spans="1:25" x14ac:dyDescent="0.25">
      <c r="A9" s="17" t="s">
        <v>7</v>
      </c>
      <c r="B9" s="12">
        <v>404</v>
      </c>
      <c r="C9" s="12">
        <v>362</v>
      </c>
      <c r="D9" s="12">
        <f t="shared" si="0"/>
        <v>-42</v>
      </c>
      <c r="E9" s="12">
        <v>20</v>
      </c>
      <c r="F9" s="12">
        <v>16</v>
      </c>
      <c r="G9" s="12">
        <f t="shared" si="1"/>
        <v>-4</v>
      </c>
      <c r="H9" s="12">
        <v>8</v>
      </c>
      <c r="I9" s="12">
        <v>8</v>
      </c>
      <c r="J9" s="12"/>
      <c r="K9" s="12">
        <v>2</v>
      </c>
      <c r="L9" s="12">
        <v>2</v>
      </c>
      <c r="M9" s="12">
        <v>10</v>
      </c>
      <c r="N9" s="12"/>
      <c r="O9" s="38"/>
      <c r="P9" s="38"/>
      <c r="Q9" s="17"/>
      <c r="R9" s="17"/>
      <c r="S9" s="6">
        <v>3</v>
      </c>
      <c r="T9" s="13" t="e">
        <f>M9/#REF!</f>
        <v>#REF!</v>
      </c>
      <c r="U9" s="26">
        <f t="shared" si="2"/>
        <v>40.4</v>
      </c>
      <c r="V9" s="1" t="e">
        <f>#REF!/S9</f>
        <v>#REF!</v>
      </c>
      <c r="W9" s="1" t="e">
        <f>C9/#REF!</f>
        <v>#REF!</v>
      </c>
      <c r="X9" s="45">
        <v>9</v>
      </c>
      <c r="Y9" s="12">
        <v>9</v>
      </c>
    </row>
    <row r="10" spans="1:25" x14ac:dyDescent="0.25">
      <c r="A10" s="17" t="s">
        <v>8</v>
      </c>
      <c r="B10" s="12">
        <v>267</v>
      </c>
      <c r="C10" s="12">
        <v>256</v>
      </c>
      <c r="D10" s="12">
        <f t="shared" si="0"/>
        <v>-11</v>
      </c>
      <c r="E10" s="12">
        <v>10</v>
      </c>
      <c r="F10" s="12">
        <v>8</v>
      </c>
      <c r="G10" s="12">
        <f t="shared" si="1"/>
        <v>-2</v>
      </c>
      <c r="H10" s="12">
        <v>5</v>
      </c>
      <c r="I10" s="12">
        <v>5</v>
      </c>
      <c r="J10" s="12"/>
      <c r="K10" s="12">
        <v>0</v>
      </c>
      <c r="L10" s="12">
        <v>0</v>
      </c>
      <c r="M10" s="12">
        <v>5</v>
      </c>
      <c r="N10" s="12"/>
      <c r="O10" s="38"/>
      <c r="P10" s="38"/>
      <c r="Q10" s="17"/>
      <c r="R10" s="17"/>
      <c r="S10" s="6">
        <v>1</v>
      </c>
      <c r="T10" s="13" t="e">
        <f>M10/#REF!</f>
        <v>#REF!</v>
      </c>
      <c r="U10" s="26">
        <f t="shared" si="2"/>
        <v>53.4</v>
      </c>
      <c r="V10" s="1" t="e">
        <f>#REF!/S10</f>
        <v>#REF!</v>
      </c>
      <c r="W10" s="1" t="e">
        <f>C10/#REF!</f>
        <v>#REF!</v>
      </c>
      <c r="X10" s="45">
        <v>5</v>
      </c>
      <c r="Y10" s="12">
        <v>5</v>
      </c>
    </row>
    <row r="11" spans="1:25" x14ac:dyDescent="0.25">
      <c r="A11" s="17" t="s">
        <v>9</v>
      </c>
      <c r="B11" s="12">
        <v>544</v>
      </c>
      <c r="C11" s="12">
        <v>527</v>
      </c>
      <c r="D11" s="12">
        <f t="shared" si="0"/>
        <v>-17</v>
      </c>
      <c r="E11" s="12">
        <v>12</v>
      </c>
      <c r="F11" s="12">
        <v>13</v>
      </c>
      <c r="G11" s="12">
        <f t="shared" si="1"/>
        <v>1</v>
      </c>
      <c r="H11" s="12">
        <v>11</v>
      </c>
      <c r="I11" s="12">
        <v>11</v>
      </c>
      <c r="J11" s="12"/>
      <c r="K11" s="12">
        <v>0</v>
      </c>
      <c r="L11" s="12">
        <v>0</v>
      </c>
      <c r="M11" s="12">
        <v>11</v>
      </c>
      <c r="N11" s="12"/>
      <c r="O11" s="38"/>
      <c r="P11" s="38"/>
      <c r="Q11" s="17">
        <v>1</v>
      </c>
      <c r="R11" s="17"/>
      <c r="S11" s="6">
        <v>8</v>
      </c>
      <c r="T11" s="13">
        <f>11/8</f>
        <v>1.375</v>
      </c>
      <c r="U11" s="26">
        <f t="shared" si="2"/>
        <v>49.454545454545453</v>
      </c>
      <c r="V11" s="26" t="e">
        <f>#REF!/#REF!</f>
        <v>#REF!</v>
      </c>
      <c r="W11" s="1" t="e">
        <f>C11/#REF!</f>
        <v>#REF!</v>
      </c>
      <c r="X11" s="45">
        <v>12</v>
      </c>
      <c r="Y11" s="12">
        <v>13</v>
      </c>
    </row>
    <row r="12" spans="1:25" x14ac:dyDescent="0.25">
      <c r="A12" s="17" t="s">
        <v>10</v>
      </c>
      <c r="B12" s="12">
        <v>639</v>
      </c>
      <c r="C12" s="12">
        <v>616</v>
      </c>
      <c r="D12" s="12">
        <f t="shared" si="0"/>
        <v>-23</v>
      </c>
      <c r="E12" s="12">
        <v>18</v>
      </c>
      <c r="F12" s="12">
        <v>19</v>
      </c>
      <c r="G12" s="12">
        <f t="shared" si="1"/>
        <v>1</v>
      </c>
      <c r="H12" s="12">
        <v>13</v>
      </c>
      <c r="I12" s="12">
        <v>13</v>
      </c>
      <c r="J12" s="12"/>
      <c r="K12" s="12">
        <v>0</v>
      </c>
      <c r="L12" s="12">
        <v>0</v>
      </c>
      <c r="M12" s="12">
        <v>13</v>
      </c>
      <c r="N12" s="12"/>
      <c r="O12" s="38"/>
      <c r="P12" s="38">
        <v>0.5</v>
      </c>
      <c r="Q12" s="17">
        <v>1</v>
      </c>
      <c r="R12" s="17">
        <v>0.5</v>
      </c>
      <c r="S12" s="6">
        <v>12</v>
      </c>
      <c r="T12" s="13" t="e">
        <f>M12/#REF!</f>
        <v>#REF!</v>
      </c>
      <c r="U12" s="26">
        <f t="shared" si="2"/>
        <v>49.153846153846153</v>
      </c>
      <c r="V12" s="1" t="e">
        <f>#REF!/S12</f>
        <v>#REF!</v>
      </c>
      <c r="W12" s="1" t="e">
        <f>C12/#REF!</f>
        <v>#REF!</v>
      </c>
      <c r="X12" s="45">
        <v>14</v>
      </c>
      <c r="Y12" s="47">
        <v>16</v>
      </c>
    </row>
    <row r="13" spans="1:25" x14ac:dyDescent="0.25">
      <c r="A13" s="17" t="s">
        <v>11</v>
      </c>
      <c r="B13" s="12">
        <v>617</v>
      </c>
      <c r="C13" s="12">
        <v>608</v>
      </c>
      <c r="D13" s="12">
        <f t="shared" si="0"/>
        <v>-9</v>
      </c>
      <c r="E13" s="12">
        <v>20</v>
      </c>
      <c r="F13" s="12">
        <v>19</v>
      </c>
      <c r="G13" s="12">
        <f t="shared" si="1"/>
        <v>-1</v>
      </c>
      <c r="H13" s="12">
        <v>15</v>
      </c>
      <c r="I13" s="14">
        <v>14</v>
      </c>
      <c r="J13" s="14">
        <f>I13-H13</f>
        <v>-1</v>
      </c>
      <c r="K13" s="12">
        <v>0</v>
      </c>
      <c r="L13" s="12">
        <v>0</v>
      </c>
      <c r="M13" s="12">
        <v>15</v>
      </c>
      <c r="N13" s="12"/>
      <c r="O13" s="38"/>
      <c r="P13" s="38">
        <v>0.5</v>
      </c>
      <c r="Q13" s="17">
        <v>1</v>
      </c>
      <c r="R13" s="17">
        <v>0.5</v>
      </c>
      <c r="S13" s="6">
        <v>14</v>
      </c>
      <c r="T13" s="13" t="e">
        <f>M13/#REF!</f>
        <v>#REF!</v>
      </c>
      <c r="U13" s="26">
        <f t="shared" si="2"/>
        <v>41.133333333333333</v>
      </c>
      <c r="V13" s="1" t="e">
        <f>#REF!/#REF!</f>
        <v>#REF!</v>
      </c>
      <c r="W13" s="1" t="e">
        <f>C13/#REF!</f>
        <v>#REF!</v>
      </c>
      <c r="X13" s="45">
        <v>18</v>
      </c>
      <c r="Y13" s="48">
        <v>20</v>
      </c>
    </row>
    <row r="14" spans="1:25" x14ac:dyDescent="0.25">
      <c r="A14" s="17" t="s">
        <v>12</v>
      </c>
      <c r="B14" s="12">
        <v>16</v>
      </c>
      <c r="C14" s="12">
        <v>30</v>
      </c>
      <c r="D14" s="12">
        <f t="shared" si="0"/>
        <v>14</v>
      </c>
      <c r="E14" s="12">
        <v>2</v>
      </c>
      <c r="F14" s="12">
        <v>4</v>
      </c>
      <c r="G14" s="12">
        <f t="shared" si="1"/>
        <v>2</v>
      </c>
      <c r="H14" s="12">
        <v>2</v>
      </c>
      <c r="I14" s="12">
        <v>3</v>
      </c>
      <c r="J14" s="12"/>
      <c r="K14" s="12">
        <v>0</v>
      </c>
      <c r="L14" s="12">
        <v>0</v>
      </c>
      <c r="M14" s="12">
        <v>0</v>
      </c>
      <c r="N14" s="12"/>
      <c r="O14" s="38"/>
      <c r="P14" s="38"/>
      <c r="Q14" s="17"/>
      <c r="R14" s="17"/>
      <c r="S14" s="6">
        <v>1</v>
      </c>
      <c r="T14" s="13">
        <v>2</v>
      </c>
      <c r="U14" s="26">
        <f>B14/H14</f>
        <v>8</v>
      </c>
      <c r="V14" s="1" t="e">
        <f>#REF!/S14</f>
        <v>#REF!</v>
      </c>
      <c r="W14" s="1" t="e">
        <f>C14/#REF!</f>
        <v>#REF!</v>
      </c>
      <c r="X14" s="45">
        <v>2</v>
      </c>
      <c r="Y14" s="48">
        <v>2</v>
      </c>
    </row>
    <row r="15" spans="1:25" x14ac:dyDescent="0.25">
      <c r="A15" s="17" t="s">
        <v>13</v>
      </c>
      <c r="B15" s="12">
        <v>779</v>
      </c>
      <c r="C15" s="12">
        <v>773</v>
      </c>
      <c r="D15" s="12">
        <f t="shared" si="0"/>
        <v>-6</v>
      </c>
      <c r="E15" s="12">
        <v>17</v>
      </c>
      <c r="F15" s="12">
        <v>19</v>
      </c>
      <c r="G15" s="12">
        <f t="shared" si="1"/>
        <v>2</v>
      </c>
      <c r="H15" s="12">
        <v>15</v>
      </c>
      <c r="I15" s="12">
        <v>15</v>
      </c>
      <c r="J15" s="12"/>
      <c r="K15" s="12">
        <v>0</v>
      </c>
      <c r="L15" s="12">
        <v>0</v>
      </c>
      <c r="M15" s="12">
        <v>15</v>
      </c>
      <c r="N15" s="12"/>
      <c r="O15" s="38"/>
      <c r="P15" s="38">
        <v>0.5</v>
      </c>
      <c r="Q15" s="38">
        <v>4</v>
      </c>
      <c r="R15" s="17"/>
      <c r="S15" s="6">
        <v>11</v>
      </c>
      <c r="T15" s="13" t="e">
        <f>M15/#REF!</f>
        <v>#REF!</v>
      </c>
      <c r="U15" s="26">
        <f>B15/M15</f>
        <v>51.93333333333333</v>
      </c>
      <c r="V15" s="1" t="e">
        <f>#REF!/S15</f>
        <v>#REF!</v>
      </c>
      <c r="W15" s="1" t="e">
        <f>C15/#REF!</f>
        <v>#REF!</v>
      </c>
      <c r="X15" s="45">
        <v>15</v>
      </c>
      <c r="Y15" s="48">
        <v>19.5</v>
      </c>
    </row>
    <row r="16" spans="1:25" x14ac:dyDescent="0.25">
      <c r="A16" s="17" t="s">
        <v>14</v>
      </c>
      <c r="B16" s="12">
        <v>0</v>
      </c>
      <c r="C16" s="12">
        <v>0</v>
      </c>
      <c r="D16" s="12">
        <f t="shared" si="0"/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/>
      <c r="J16" s="12"/>
      <c r="K16" s="12">
        <v>0</v>
      </c>
      <c r="L16" s="12">
        <v>0</v>
      </c>
      <c r="M16" s="12">
        <v>0</v>
      </c>
      <c r="N16" s="12"/>
      <c r="O16" s="38"/>
      <c r="P16" s="38"/>
      <c r="Q16" s="17"/>
      <c r="R16" s="17"/>
      <c r="S16" s="6">
        <v>0</v>
      </c>
      <c r="T16" s="13">
        <v>0</v>
      </c>
      <c r="U16" s="26">
        <v>0</v>
      </c>
      <c r="V16" s="1">
        <v>0</v>
      </c>
      <c r="W16" s="1">
        <v>0</v>
      </c>
      <c r="X16" s="45">
        <v>1</v>
      </c>
      <c r="Y16" s="48">
        <v>1</v>
      </c>
    </row>
    <row r="17" spans="1:25" x14ac:dyDescent="0.25">
      <c r="A17" s="17" t="s">
        <v>15</v>
      </c>
      <c r="B17" s="15">
        <v>592</v>
      </c>
      <c r="C17" s="12">
        <v>0</v>
      </c>
      <c r="D17" s="12">
        <v>0</v>
      </c>
      <c r="E17" s="16">
        <v>13</v>
      </c>
      <c r="F17" s="12">
        <v>0</v>
      </c>
      <c r="G17" s="12">
        <v>0</v>
      </c>
      <c r="H17" s="12">
        <v>10</v>
      </c>
      <c r="I17" s="12"/>
      <c r="J17" s="12"/>
      <c r="K17" s="12">
        <v>0</v>
      </c>
      <c r="L17" s="12">
        <v>0</v>
      </c>
      <c r="M17" s="12">
        <v>10</v>
      </c>
      <c r="N17" s="12"/>
      <c r="O17" s="38"/>
      <c r="P17" s="38"/>
      <c r="Q17" s="17">
        <v>1</v>
      </c>
      <c r="R17" s="17">
        <v>0.5</v>
      </c>
      <c r="S17" s="6">
        <v>0</v>
      </c>
      <c r="T17" s="13" t="e">
        <f>M17/#REF!</f>
        <v>#REF!</v>
      </c>
      <c r="U17" s="26">
        <f t="shared" ref="U17:U42" si="3">B17/M17</f>
        <v>59.2</v>
      </c>
      <c r="V17" s="1">
        <v>0</v>
      </c>
      <c r="W17" s="1">
        <v>0</v>
      </c>
      <c r="X17" s="45">
        <v>19</v>
      </c>
      <c r="Y17" s="48">
        <v>20.5</v>
      </c>
    </row>
    <row r="18" spans="1:25" x14ac:dyDescent="0.25">
      <c r="A18" s="17" t="s">
        <v>16</v>
      </c>
      <c r="B18" s="15">
        <v>687</v>
      </c>
      <c r="C18" s="12">
        <v>0</v>
      </c>
      <c r="D18" s="12">
        <v>0</v>
      </c>
      <c r="E18" s="16">
        <v>6</v>
      </c>
      <c r="F18" s="12">
        <v>0</v>
      </c>
      <c r="G18" s="12">
        <v>0</v>
      </c>
      <c r="H18" s="12">
        <v>10</v>
      </c>
      <c r="I18" s="12"/>
      <c r="J18" s="12"/>
      <c r="K18" s="12">
        <v>3</v>
      </c>
      <c r="L18" s="12">
        <v>3</v>
      </c>
      <c r="M18" s="12">
        <v>13</v>
      </c>
      <c r="N18" s="12"/>
      <c r="O18" s="38"/>
      <c r="P18" s="38">
        <v>0.5</v>
      </c>
      <c r="Q18" s="17">
        <v>2</v>
      </c>
      <c r="R18" s="17"/>
      <c r="S18" s="6">
        <v>0</v>
      </c>
      <c r="T18" s="13" t="e">
        <f>M18/#REF!</f>
        <v>#REF!</v>
      </c>
      <c r="U18" s="26">
        <f t="shared" si="3"/>
        <v>52.846153846153847</v>
      </c>
      <c r="V18" s="1">
        <v>0</v>
      </c>
      <c r="W18" s="1" t="e">
        <f>C18/#REF!</f>
        <v>#REF!</v>
      </c>
      <c r="X18" s="45">
        <v>13</v>
      </c>
      <c r="Y18" s="48">
        <v>15.5</v>
      </c>
    </row>
    <row r="19" spans="1:25" x14ac:dyDescent="0.25">
      <c r="A19" s="17" t="s">
        <v>17</v>
      </c>
      <c r="B19" s="12">
        <v>904</v>
      </c>
      <c r="C19" s="12">
        <v>896</v>
      </c>
      <c r="D19" s="12">
        <f t="shared" si="0"/>
        <v>-8</v>
      </c>
      <c r="E19" s="12">
        <v>21</v>
      </c>
      <c r="F19" s="12">
        <v>20</v>
      </c>
      <c r="G19" s="12">
        <f t="shared" si="1"/>
        <v>-1</v>
      </c>
      <c r="H19" s="12">
        <v>9</v>
      </c>
      <c r="I19" s="12">
        <v>9</v>
      </c>
      <c r="J19" s="12"/>
      <c r="K19" s="12">
        <v>3</v>
      </c>
      <c r="L19" s="12">
        <v>3</v>
      </c>
      <c r="M19" s="12">
        <v>12</v>
      </c>
      <c r="N19" s="12"/>
      <c r="O19" s="38"/>
      <c r="P19" s="38"/>
      <c r="Q19" s="17"/>
      <c r="R19" s="17"/>
      <c r="S19" s="6">
        <v>2</v>
      </c>
      <c r="T19" s="13" t="e">
        <f>M19/#REF!</f>
        <v>#REF!</v>
      </c>
      <c r="U19" s="26">
        <f t="shared" si="3"/>
        <v>75.333333333333329</v>
      </c>
      <c r="V19" s="1" t="e">
        <f>#REF!/S19</f>
        <v>#REF!</v>
      </c>
      <c r="W19" s="1" t="e">
        <f>C19/#REF!</f>
        <v>#REF!</v>
      </c>
      <c r="X19" s="45">
        <v>12</v>
      </c>
      <c r="Y19" s="48">
        <v>12</v>
      </c>
    </row>
    <row r="20" spans="1:25" x14ac:dyDescent="0.25">
      <c r="A20" s="17" t="s">
        <v>18</v>
      </c>
      <c r="B20" s="12">
        <v>1096</v>
      </c>
      <c r="C20" s="12">
        <v>1068</v>
      </c>
      <c r="D20" s="12">
        <f t="shared" si="0"/>
        <v>-28</v>
      </c>
      <c r="E20" s="12">
        <v>30</v>
      </c>
      <c r="F20" s="23">
        <v>35</v>
      </c>
      <c r="G20" s="12">
        <f t="shared" si="1"/>
        <v>5</v>
      </c>
      <c r="H20" s="12">
        <v>16</v>
      </c>
      <c r="I20" s="12">
        <v>16</v>
      </c>
      <c r="J20" s="12"/>
      <c r="K20" s="12">
        <v>1</v>
      </c>
      <c r="L20" s="12">
        <v>1</v>
      </c>
      <c r="M20" s="12">
        <v>17</v>
      </c>
      <c r="N20" s="12"/>
      <c r="O20" s="38">
        <v>1</v>
      </c>
      <c r="P20" s="38"/>
      <c r="Q20" s="17">
        <v>1</v>
      </c>
      <c r="R20" s="17"/>
      <c r="S20" s="6">
        <v>8</v>
      </c>
      <c r="T20" s="13" t="e">
        <f>M20/#REF!</f>
        <v>#REF!</v>
      </c>
      <c r="U20" s="26">
        <f t="shared" si="3"/>
        <v>64.470588235294116</v>
      </c>
      <c r="V20" s="1" t="e">
        <f>#REF!/#REF!</f>
        <v>#REF!</v>
      </c>
      <c r="W20" s="1" t="e">
        <f>C20/#REF!</f>
        <v>#REF!</v>
      </c>
      <c r="X20" s="45">
        <v>18</v>
      </c>
      <c r="Y20" s="48">
        <v>20</v>
      </c>
    </row>
    <row r="21" spans="1:25" x14ac:dyDescent="0.25">
      <c r="A21" s="17" t="s">
        <v>19</v>
      </c>
      <c r="B21" s="12">
        <v>1245</v>
      </c>
      <c r="C21" s="12">
        <v>1275</v>
      </c>
      <c r="D21" s="12">
        <f t="shared" si="0"/>
        <v>30</v>
      </c>
      <c r="E21" s="12">
        <v>22</v>
      </c>
      <c r="F21" s="12">
        <v>25</v>
      </c>
      <c r="G21" s="12">
        <f t="shared" si="1"/>
        <v>3</v>
      </c>
      <c r="H21" s="12">
        <v>20</v>
      </c>
      <c r="I21" s="12">
        <v>19</v>
      </c>
      <c r="J21" s="12"/>
      <c r="K21" s="12">
        <v>0</v>
      </c>
      <c r="L21" s="12">
        <v>0</v>
      </c>
      <c r="M21" s="12">
        <v>20</v>
      </c>
      <c r="N21" s="12"/>
      <c r="O21" s="38">
        <v>1</v>
      </c>
      <c r="P21" s="38"/>
      <c r="Q21" s="17">
        <v>1</v>
      </c>
      <c r="R21" s="17"/>
      <c r="S21" s="6">
        <v>11</v>
      </c>
      <c r="T21" s="13" t="e">
        <f>M21/#REF!</f>
        <v>#REF!</v>
      </c>
      <c r="U21" s="26">
        <f t="shared" si="3"/>
        <v>62.25</v>
      </c>
      <c r="V21" s="1" t="e">
        <f>#REF!/#REF!</f>
        <v>#REF!</v>
      </c>
      <c r="W21" s="1" t="e">
        <f>C21/#REF!</f>
        <v>#REF!</v>
      </c>
      <c r="X21" s="45">
        <v>20</v>
      </c>
      <c r="Y21" s="48">
        <v>22</v>
      </c>
    </row>
    <row r="22" spans="1:25" x14ac:dyDescent="0.25">
      <c r="A22" s="17" t="s">
        <v>20</v>
      </c>
      <c r="B22" s="12">
        <v>926</v>
      </c>
      <c r="C22" s="12">
        <v>911</v>
      </c>
      <c r="D22" s="12">
        <f t="shared" si="0"/>
        <v>-15</v>
      </c>
      <c r="E22" s="12">
        <v>37</v>
      </c>
      <c r="F22" s="23">
        <v>40</v>
      </c>
      <c r="G22" s="12">
        <f t="shared" si="1"/>
        <v>3</v>
      </c>
      <c r="H22" s="12">
        <v>12</v>
      </c>
      <c r="I22" s="12">
        <v>14</v>
      </c>
      <c r="J22" s="12"/>
      <c r="K22" s="12">
        <v>0</v>
      </c>
      <c r="L22" s="12">
        <v>0</v>
      </c>
      <c r="M22" s="12">
        <v>12</v>
      </c>
      <c r="N22" s="12"/>
      <c r="O22" s="38"/>
      <c r="P22" s="38"/>
      <c r="Q22" s="17"/>
      <c r="R22" s="17"/>
      <c r="S22" s="6">
        <v>3</v>
      </c>
      <c r="T22" s="13" t="e">
        <f>M22/#REF!</f>
        <v>#REF!</v>
      </c>
      <c r="U22" s="26">
        <f t="shared" si="3"/>
        <v>77.166666666666671</v>
      </c>
      <c r="V22" s="1" t="e">
        <f>#REF!/#REF!</f>
        <v>#REF!</v>
      </c>
      <c r="W22" s="1" t="e">
        <f>C22/#REF!</f>
        <v>#REF!</v>
      </c>
      <c r="X22" s="45">
        <v>15</v>
      </c>
      <c r="Y22" s="48">
        <v>15</v>
      </c>
    </row>
    <row r="23" spans="1:25" x14ac:dyDescent="0.25">
      <c r="A23" s="17" t="s">
        <v>21</v>
      </c>
      <c r="B23" s="12">
        <v>875</v>
      </c>
      <c r="C23" s="12">
        <v>853</v>
      </c>
      <c r="D23" s="12">
        <f t="shared" si="0"/>
        <v>-22</v>
      </c>
      <c r="E23" s="12">
        <v>7</v>
      </c>
      <c r="F23" s="12">
        <v>7</v>
      </c>
      <c r="G23" s="12">
        <f t="shared" si="1"/>
        <v>0</v>
      </c>
      <c r="H23" s="12">
        <v>13</v>
      </c>
      <c r="I23" s="12">
        <v>13</v>
      </c>
      <c r="J23" s="12"/>
      <c r="K23" s="12">
        <v>0</v>
      </c>
      <c r="L23" s="12">
        <v>0</v>
      </c>
      <c r="M23" s="12">
        <v>13</v>
      </c>
      <c r="N23" s="12"/>
      <c r="O23" s="38"/>
      <c r="P23" s="38">
        <v>0.5</v>
      </c>
      <c r="Q23" s="17"/>
      <c r="R23" s="17"/>
      <c r="S23" s="6">
        <v>5</v>
      </c>
      <c r="T23" s="13" t="e">
        <f>M23/#REF!</f>
        <v>#REF!</v>
      </c>
      <c r="U23" s="26">
        <f t="shared" si="3"/>
        <v>67.307692307692307</v>
      </c>
      <c r="V23" s="1" t="e">
        <f>#REF!/#REF!</f>
        <v>#REF!</v>
      </c>
      <c r="W23" s="1" t="e">
        <f>C23/#REF!</f>
        <v>#REF!</v>
      </c>
      <c r="X23" s="45">
        <v>13</v>
      </c>
      <c r="Y23" s="48">
        <v>13.5</v>
      </c>
    </row>
    <row r="24" spans="1:25" x14ac:dyDescent="0.25">
      <c r="A24" s="17" t="s">
        <v>22</v>
      </c>
      <c r="B24" s="12">
        <v>1189</v>
      </c>
      <c r="C24" s="12">
        <v>1210</v>
      </c>
      <c r="D24" s="12">
        <f t="shared" si="0"/>
        <v>21</v>
      </c>
      <c r="E24" s="12">
        <v>18</v>
      </c>
      <c r="F24" s="12">
        <v>14</v>
      </c>
      <c r="G24" s="12">
        <f t="shared" si="1"/>
        <v>-4</v>
      </c>
      <c r="H24" s="12">
        <v>16</v>
      </c>
      <c r="I24" s="12">
        <v>16</v>
      </c>
      <c r="J24" s="12"/>
      <c r="K24" s="12">
        <v>0</v>
      </c>
      <c r="L24" s="12">
        <v>0</v>
      </c>
      <c r="M24" s="12">
        <v>16</v>
      </c>
      <c r="N24" s="12"/>
      <c r="O24" s="38"/>
      <c r="P24" s="38">
        <v>0.5</v>
      </c>
      <c r="Q24" s="17">
        <v>1</v>
      </c>
      <c r="R24" s="17"/>
      <c r="S24" s="6">
        <v>5</v>
      </c>
      <c r="T24" s="13" t="e">
        <f>M24/#REF!</f>
        <v>#REF!</v>
      </c>
      <c r="U24" s="26">
        <f t="shared" si="3"/>
        <v>74.3125</v>
      </c>
      <c r="V24" s="1" t="e">
        <f>#REF!/#REF!</f>
        <v>#REF!</v>
      </c>
      <c r="W24" s="1" t="e">
        <f>C24/#REF!</f>
        <v>#REF!</v>
      </c>
      <c r="X24" s="45">
        <v>16</v>
      </c>
      <c r="Y24" s="48">
        <v>17.5</v>
      </c>
    </row>
    <row r="25" spans="1:25" x14ac:dyDescent="0.25">
      <c r="A25" s="17" t="s">
        <v>23</v>
      </c>
      <c r="B25" s="12">
        <v>1058</v>
      </c>
      <c r="C25" s="12">
        <v>925</v>
      </c>
      <c r="D25" s="12">
        <f t="shared" si="0"/>
        <v>-133</v>
      </c>
      <c r="E25" s="12">
        <v>28</v>
      </c>
      <c r="F25" s="12">
        <v>21</v>
      </c>
      <c r="G25" s="12">
        <f t="shared" si="1"/>
        <v>-7</v>
      </c>
      <c r="H25" s="12">
        <v>18</v>
      </c>
      <c r="I25" s="14">
        <v>17</v>
      </c>
      <c r="J25" s="14">
        <f>I25-H25</f>
        <v>-1</v>
      </c>
      <c r="K25" s="12">
        <v>0</v>
      </c>
      <c r="L25" s="12">
        <v>0</v>
      </c>
      <c r="M25" s="12">
        <v>18</v>
      </c>
      <c r="N25" s="12"/>
      <c r="O25" s="38"/>
      <c r="P25" s="38">
        <v>0.5</v>
      </c>
      <c r="Q25" s="17">
        <v>1</v>
      </c>
      <c r="R25" s="17"/>
      <c r="S25" s="6">
        <v>10</v>
      </c>
      <c r="T25" s="13" t="e">
        <f>M25/#REF!</f>
        <v>#REF!</v>
      </c>
      <c r="U25" s="26">
        <f t="shared" si="3"/>
        <v>58.777777777777779</v>
      </c>
      <c r="V25" s="1" t="e">
        <f>#REF!/S25</f>
        <v>#REF!</v>
      </c>
      <c r="W25" s="1" t="e">
        <f>C25/#REF!</f>
        <v>#REF!</v>
      </c>
      <c r="X25" s="45">
        <v>17</v>
      </c>
      <c r="Y25" s="48">
        <v>18.5</v>
      </c>
    </row>
    <row r="26" spans="1:25" x14ac:dyDescent="0.25">
      <c r="A26" s="17" t="s">
        <v>24</v>
      </c>
      <c r="B26" s="12">
        <v>864</v>
      </c>
      <c r="C26" s="12">
        <v>851</v>
      </c>
      <c r="D26" s="12">
        <f t="shared" si="0"/>
        <v>-13</v>
      </c>
      <c r="E26" s="12">
        <v>14</v>
      </c>
      <c r="F26" s="12">
        <v>14</v>
      </c>
      <c r="G26" s="12">
        <f t="shared" si="1"/>
        <v>0</v>
      </c>
      <c r="H26" s="12">
        <v>14</v>
      </c>
      <c r="I26" s="17">
        <v>14</v>
      </c>
      <c r="J26" s="17"/>
      <c r="K26" s="12">
        <v>0</v>
      </c>
      <c r="L26" s="12">
        <v>0</v>
      </c>
      <c r="M26" s="12">
        <v>14</v>
      </c>
      <c r="N26" s="12"/>
      <c r="O26" s="38"/>
      <c r="P26" s="38">
        <v>0.5</v>
      </c>
      <c r="Q26" s="17"/>
      <c r="R26" s="17"/>
      <c r="S26" s="6">
        <v>6</v>
      </c>
      <c r="T26" s="13" t="e">
        <f>M26/#REF!</f>
        <v>#REF!</v>
      </c>
      <c r="U26" s="26">
        <f t="shared" si="3"/>
        <v>61.714285714285715</v>
      </c>
      <c r="V26" s="1" t="e">
        <f>#REF!/S26</f>
        <v>#REF!</v>
      </c>
      <c r="W26" s="1" t="e">
        <f>C26/#REF!</f>
        <v>#REF!</v>
      </c>
      <c r="X26" s="45">
        <v>14</v>
      </c>
      <c r="Y26" s="48">
        <v>14.5</v>
      </c>
    </row>
    <row r="27" spans="1:25" x14ac:dyDescent="0.25">
      <c r="A27" s="17" t="s">
        <v>25</v>
      </c>
      <c r="B27" s="12">
        <v>713</v>
      </c>
      <c r="C27" s="12">
        <v>713</v>
      </c>
      <c r="D27" s="12">
        <f t="shared" si="0"/>
        <v>0</v>
      </c>
      <c r="E27" s="12">
        <v>15</v>
      </c>
      <c r="F27" s="12">
        <v>12</v>
      </c>
      <c r="G27" s="12">
        <f t="shared" si="1"/>
        <v>-3</v>
      </c>
      <c r="H27" s="12">
        <v>14</v>
      </c>
      <c r="I27" s="14">
        <v>13</v>
      </c>
      <c r="J27" s="14">
        <f>I27-H27</f>
        <v>-1</v>
      </c>
      <c r="K27" s="12">
        <v>0</v>
      </c>
      <c r="L27" s="12">
        <v>0</v>
      </c>
      <c r="M27" s="12">
        <v>14</v>
      </c>
      <c r="N27" s="12"/>
      <c r="O27" s="38"/>
      <c r="P27" s="38">
        <v>0.5</v>
      </c>
      <c r="Q27" s="17">
        <v>1</v>
      </c>
      <c r="R27" s="17"/>
      <c r="S27" s="6">
        <v>7</v>
      </c>
      <c r="T27" s="13" t="e">
        <f>M27/#REF!</f>
        <v>#REF!</v>
      </c>
      <c r="U27" s="26">
        <f t="shared" si="3"/>
        <v>50.928571428571431</v>
      </c>
      <c r="V27" s="1">
        <v>2</v>
      </c>
      <c r="W27" s="1" t="e">
        <f>C27/#REF!</f>
        <v>#REF!</v>
      </c>
      <c r="X27" s="45">
        <v>13</v>
      </c>
      <c r="Y27" s="48">
        <v>14.5</v>
      </c>
    </row>
    <row r="28" spans="1:25" x14ac:dyDescent="0.25">
      <c r="A28" s="17" t="s">
        <v>26</v>
      </c>
      <c r="B28" s="12">
        <v>1212</v>
      </c>
      <c r="C28" s="12">
        <v>1190</v>
      </c>
      <c r="D28" s="12">
        <f t="shared" si="0"/>
        <v>-22</v>
      </c>
      <c r="E28" s="12">
        <v>49</v>
      </c>
      <c r="F28" s="23">
        <v>50</v>
      </c>
      <c r="G28" s="12">
        <f t="shared" si="1"/>
        <v>1</v>
      </c>
      <c r="H28" s="12">
        <v>18</v>
      </c>
      <c r="I28" s="14">
        <v>17</v>
      </c>
      <c r="J28" s="14">
        <v>-1</v>
      </c>
      <c r="K28" s="12">
        <v>0</v>
      </c>
      <c r="L28" s="12">
        <v>0</v>
      </c>
      <c r="M28" s="12">
        <v>18</v>
      </c>
      <c r="N28" s="12"/>
      <c r="O28" s="38">
        <v>2</v>
      </c>
      <c r="P28" s="38"/>
      <c r="Q28" s="17"/>
      <c r="R28" s="17"/>
      <c r="S28" s="6">
        <v>5</v>
      </c>
      <c r="T28" s="13" t="e">
        <f>M28/#REF!</f>
        <v>#REF!</v>
      </c>
      <c r="U28" s="26">
        <f t="shared" si="3"/>
        <v>67.333333333333329</v>
      </c>
      <c r="V28" s="1" t="e">
        <f>#REF!/S28</f>
        <v>#REF!</v>
      </c>
      <c r="W28" s="1" t="e">
        <f>C28/#REF!</f>
        <v>#REF!</v>
      </c>
      <c r="X28" s="45">
        <v>17</v>
      </c>
      <c r="Y28" s="48">
        <v>19</v>
      </c>
    </row>
    <row r="29" spans="1:25" x14ac:dyDescent="0.25">
      <c r="A29" s="17" t="s">
        <v>27</v>
      </c>
      <c r="B29" s="12">
        <v>774</v>
      </c>
      <c r="C29" s="12">
        <v>754</v>
      </c>
      <c r="D29" s="12">
        <f t="shared" si="0"/>
        <v>-20</v>
      </c>
      <c r="E29" s="12">
        <v>20</v>
      </c>
      <c r="F29" s="12">
        <v>21</v>
      </c>
      <c r="G29" s="12">
        <f t="shared" si="1"/>
        <v>1</v>
      </c>
      <c r="H29" s="12">
        <v>13</v>
      </c>
      <c r="I29" s="12">
        <v>13</v>
      </c>
      <c r="J29" s="12"/>
      <c r="K29" s="12">
        <v>0</v>
      </c>
      <c r="L29" s="12">
        <v>0</v>
      </c>
      <c r="M29" s="12">
        <v>13</v>
      </c>
      <c r="N29" s="12"/>
      <c r="O29" s="38"/>
      <c r="P29" s="38">
        <v>0.5</v>
      </c>
      <c r="Q29" s="17">
        <v>1</v>
      </c>
      <c r="R29" s="17"/>
      <c r="S29" s="6">
        <v>8</v>
      </c>
      <c r="T29" s="13" t="e">
        <f>M29/#REF!</f>
        <v>#REF!</v>
      </c>
      <c r="U29" s="26">
        <f t="shared" si="3"/>
        <v>59.53846153846154</v>
      </c>
      <c r="V29" s="1" t="e">
        <f>#REF!/S29</f>
        <v>#REF!</v>
      </c>
      <c r="W29" s="1" t="e">
        <f>C29/#REF!</f>
        <v>#REF!</v>
      </c>
      <c r="X29" s="45">
        <v>13</v>
      </c>
      <c r="Y29" s="48">
        <v>14.5</v>
      </c>
    </row>
    <row r="30" spans="1:25" x14ac:dyDescent="0.25">
      <c r="A30" s="17" t="s">
        <v>28</v>
      </c>
      <c r="B30" s="12">
        <v>858</v>
      </c>
      <c r="C30" s="12">
        <v>862</v>
      </c>
      <c r="D30" s="12">
        <f t="shared" si="0"/>
        <v>4</v>
      </c>
      <c r="E30" s="12">
        <v>26</v>
      </c>
      <c r="F30" s="23">
        <v>31</v>
      </c>
      <c r="G30" s="12">
        <f t="shared" si="1"/>
        <v>5</v>
      </c>
      <c r="H30" s="12">
        <v>14</v>
      </c>
      <c r="I30" s="12">
        <v>14</v>
      </c>
      <c r="J30" s="17"/>
      <c r="K30" s="12">
        <v>0</v>
      </c>
      <c r="L30" s="12">
        <v>0</v>
      </c>
      <c r="M30" s="12">
        <v>14</v>
      </c>
      <c r="N30" s="12"/>
      <c r="O30" s="38"/>
      <c r="P30" s="38"/>
      <c r="Q30" s="17">
        <v>1</v>
      </c>
      <c r="R30" s="17"/>
      <c r="S30" s="6">
        <v>3</v>
      </c>
      <c r="T30" s="13" t="e">
        <f>M30/#REF!</f>
        <v>#REF!</v>
      </c>
      <c r="U30" s="26">
        <f t="shared" si="3"/>
        <v>61.285714285714285</v>
      </c>
      <c r="V30" s="1" t="e">
        <f>#REF!/S30</f>
        <v>#REF!</v>
      </c>
      <c r="W30" s="1" t="e">
        <f>C30/#REF!</f>
        <v>#REF!</v>
      </c>
      <c r="X30" s="45">
        <v>13</v>
      </c>
      <c r="Y30" s="48">
        <v>14</v>
      </c>
    </row>
    <row r="31" spans="1:25" x14ac:dyDescent="0.25">
      <c r="A31" s="17" t="s">
        <v>29</v>
      </c>
      <c r="B31" s="12">
        <v>778</v>
      </c>
      <c r="C31" s="12">
        <v>781</v>
      </c>
      <c r="D31" s="12">
        <f t="shared" si="0"/>
        <v>3</v>
      </c>
      <c r="E31" s="12">
        <v>18</v>
      </c>
      <c r="F31" s="12">
        <v>16</v>
      </c>
      <c r="G31" s="12">
        <f t="shared" si="1"/>
        <v>-2</v>
      </c>
      <c r="H31" s="12">
        <v>13</v>
      </c>
      <c r="I31" s="12">
        <v>13</v>
      </c>
      <c r="J31" s="12"/>
      <c r="K31" s="12">
        <v>0</v>
      </c>
      <c r="L31" s="12">
        <v>0</v>
      </c>
      <c r="M31" s="12">
        <v>13</v>
      </c>
      <c r="N31" s="12"/>
      <c r="O31" s="38"/>
      <c r="P31" s="38"/>
      <c r="Q31" s="17">
        <v>1</v>
      </c>
      <c r="R31" s="17"/>
      <c r="S31" s="6">
        <v>7</v>
      </c>
      <c r="T31" s="13" t="e">
        <f>M31/#REF!</f>
        <v>#REF!</v>
      </c>
      <c r="U31" s="26">
        <f t="shared" si="3"/>
        <v>59.846153846153847</v>
      </c>
      <c r="V31" s="1" t="e">
        <f>#REF!/S31</f>
        <v>#REF!</v>
      </c>
      <c r="W31" s="1" t="e">
        <f>C31/#REF!</f>
        <v>#REF!</v>
      </c>
      <c r="X31" s="45">
        <v>12</v>
      </c>
      <c r="Y31" s="48">
        <v>13</v>
      </c>
    </row>
    <row r="32" spans="1:25" x14ac:dyDescent="0.25">
      <c r="A32" s="17" t="s">
        <v>30</v>
      </c>
      <c r="B32" s="12">
        <v>662</v>
      </c>
      <c r="C32" s="12">
        <v>842</v>
      </c>
      <c r="D32" s="12">
        <f t="shared" si="0"/>
        <v>180</v>
      </c>
      <c r="E32" s="12">
        <v>27</v>
      </c>
      <c r="F32" s="23">
        <v>32</v>
      </c>
      <c r="G32" s="12">
        <f t="shared" si="1"/>
        <v>5</v>
      </c>
      <c r="H32" s="12">
        <v>12</v>
      </c>
      <c r="I32" s="18">
        <v>14</v>
      </c>
      <c r="J32" s="18">
        <f>I32-H32</f>
        <v>2</v>
      </c>
      <c r="K32" s="12">
        <v>0</v>
      </c>
      <c r="L32" s="12">
        <v>0</v>
      </c>
      <c r="M32" s="12">
        <v>12</v>
      </c>
      <c r="N32" s="12"/>
      <c r="O32" s="38"/>
      <c r="P32" s="38"/>
      <c r="Q32" s="17">
        <v>1</v>
      </c>
      <c r="R32" s="17"/>
      <c r="S32" s="6">
        <v>5</v>
      </c>
      <c r="T32" s="13" t="e">
        <f>M32/#REF!</f>
        <v>#REF!</v>
      </c>
      <c r="U32" s="26">
        <f t="shared" si="3"/>
        <v>55.166666666666664</v>
      </c>
      <c r="V32" s="1">
        <f>14.5/5</f>
        <v>2.9</v>
      </c>
      <c r="W32" s="1" t="e">
        <f>C32/#REF!</f>
        <v>#REF!</v>
      </c>
      <c r="X32" s="45">
        <v>14</v>
      </c>
      <c r="Y32" s="48">
        <v>15</v>
      </c>
    </row>
    <row r="33" spans="1:25" x14ac:dyDescent="0.25">
      <c r="A33" s="17" t="s">
        <v>40</v>
      </c>
      <c r="B33" s="12">
        <v>914</v>
      </c>
      <c r="C33" s="12">
        <v>905</v>
      </c>
      <c r="D33" s="12">
        <f t="shared" si="0"/>
        <v>-9</v>
      </c>
      <c r="E33" s="12">
        <v>22</v>
      </c>
      <c r="F33" s="12">
        <v>24</v>
      </c>
      <c r="G33" s="12">
        <f t="shared" si="1"/>
        <v>2</v>
      </c>
      <c r="H33" s="12">
        <v>15</v>
      </c>
      <c r="I33" s="12">
        <v>15</v>
      </c>
      <c r="J33" s="12"/>
      <c r="K33" s="12">
        <v>0</v>
      </c>
      <c r="L33" s="12">
        <v>0</v>
      </c>
      <c r="M33" s="12">
        <v>15</v>
      </c>
      <c r="N33" s="12"/>
      <c r="O33" s="38"/>
      <c r="P33" s="38">
        <v>0.5</v>
      </c>
      <c r="Q33" s="17"/>
      <c r="R33" s="17"/>
      <c r="S33" s="6">
        <v>6</v>
      </c>
      <c r="T33" s="13" t="e">
        <f>M33/#REF!</f>
        <v>#REF!</v>
      </c>
      <c r="U33" s="26">
        <f t="shared" si="3"/>
        <v>60.93333333333333</v>
      </c>
      <c r="V33" s="1" t="e">
        <f>#REF!/S33</f>
        <v>#REF!</v>
      </c>
      <c r="W33" s="1" t="e">
        <f>C33/#REF!</f>
        <v>#REF!</v>
      </c>
      <c r="X33" s="45">
        <v>14</v>
      </c>
      <c r="Y33" s="48">
        <v>14.5</v>
      </c>
    </row>
    <row r="34" spans="1:25" x14ac:dyDescent="0.25">
      <c r="A34" s="17" t="s">
        <v>31</v>
      </c>
      <c r="B34" s="12">
        <v>1273</v>
      </c>
      <c r="C34" s="12">
        <v>1257</v>
      </c>
      <c r="D34" s="12">
        <f t="shared" si="0"/>
        <v>-16</v>
      </c>
      <c r="E34" s="12">
        <v>76</v>
      </c>
      <c r="F34" s="23">
        <v>88</v>
      </c>
      <c r="G34" s="12">
        <f t="shared" si="1"/>
        <v>12</v>
      </c>
      <c r="H34" s="12">
        <v>17</v>
      </c>
      <c r="I34" s="18">
        <v>18</v>
      </c>
      <c r="J34" s="18">
        <f>I34-H34</f>
        <v>1</v>
      </c>
      <c r="K34" s="12">
        <v>0</v>
      </c>
      <c r="L34" s="12">
        <v>0</v>
      </c>
      <c r="M34" s="12">
        <v>17</v>
      </c>
      <c r="N34" s="12"/>
      <c r="O34" s="38">
        <v>1</v>
      </c>
      <c r="P34" s="38">
        <v>0.5</v>
      </c>
      <c r="Q34" s="17"/>
      <c r="R34" s="17"/>
      <c r="S34" s="6">
        <v>4</v>
      </c>
      <c r="T34" s="13" t="e">
        <f>M34/#REF!</f>
        <v>#REF!</v>
      </c>
      <c r="U34" s="26">
        <f t="shared" si="3"/>
        <v>74.882352941176464</v>
      </c>
      <c r="V34" s="1" t="e">
        <f>#REF!/S34</f>
        <v>#REF!</v>
      </c>
      <c r="W34" s="1" t="e">
        <f>C34/#REF!</f>
        <v>#REF!</v>
      </c>
      <c r="X34" s="45">
        <v>17</v>
      </c>
      <c r="Y34" s="48">
        <v>18.5</v>
      </c>
    </row>
    <row r="35" spans="1:25" x14ac:dyDescent="0.25">
      <c r="A35" s="17" t="s">
        <v>32</v>
      </c>
      <c r="B35" s="12">
        <v>894</v>
      </c>
      <c r="C35" s="12">
        <v>884</v>
      </c>
      <c r="D35" s="12">
        <f t="shared" si="0"/>
        <v>-10</v>
      </c>
      <c r="E35" s="12">
        <v>27</v>
      </c>
      <c r="F35" s="23">
        <v>30</v>
      </c>
      <c r="G35" s="12">
        <f t="shared" si="1"/>
        <v>3</v>
      </c>
      <c r="H35" s="12">
        <v>13</v>
      </c>
      <c r="I35" s="12">
        <v>13</v>
      </c>
      <c r="J35" s="12"/>
      <c r="K35" s="12">
        <v>0</v>
      </c>
      <c r="L35" s="12">
        <v>0</v>
      </c>
      <c r="M35" s="12">
        <v>13</v>
      </c>
      <c r="N35" s="12"/>
      <c r="O35" s="38">
        <v>1</v>
      </c>
      <c r="P35" s="38"/>
      <c r="Q35" s="17"/>
      <c r="R35" s="17"/>
      <c r="S35" s="6">
        <v>4</v>
      </c>
      <c r="T35" s="13" t="e">
        <f>M35/#REF!</f>
        <v>#REF!</v>
      </c>
      <c r="U35" s="26">
        <f t="shared" si="3"/>
        <v>68.769230769230774</v>
      </c>
      <c r="V35" s="1" t="e">
        <f>#REF!/S35</f>
        <v>#REF!</v>
      </c>
      <c r="W35" s="1" t="e">
        <f>C35/#REF!</f>
        <v>#REF!</v>
      </c>
      <c r="X35" s="45">
        <v>15</v>
      </c>
      <c r="Y35" s="48">
        <v>16</v>
      </c>
    </row>
    <row r="36" spans="1:25" x14ac:dyDescent="0.25">
      <c r="A36" s="17" t="s">
        <v>33</v>
      </c>
      <c r="B36" s="12">
        <v>803</v>
      </c>
      <c r="C36" s="12">
        <v>749</v>
      </c>
      <c r="D36" s="12">
        <f t="shared" si="0"/>
        <v>-54</v>
      </c>
      <c r="E36" s="12">
        <v>12</v>
      </c>
      <c r="F36" s="12">
        <v>12</v>
      </c>
      <c r="G36" s="12">
        <f t="shared" si="1"/>
        <v>0</v>
      </c>
      <c r="H36" s="12">
        <v>12</v>
      </c>
      <c r="I36" s="14">
        <v>11</v>
      </c>
      <c r="J36" s="14">
        <f>I36-H36</f>
        <v>-1</v>
      </c>
      <c r="K36" s="12">
        <v>2</v>
      </c>
      <c r="L36" s="12">
        <v>2</v>
      </c>
      <c r="M36" s="12">
        <v>14</v>
      </c>
      <c r="N36" s="12"/>
      <c r="O36" s="38"/>
      <c r="P36" s="38">
        <v>0.5</v>
      </c>
      <c r="Q36" s="38">
        <v>2</v>
      </c>
      <c r="R36" s="17"/>
      <c r="S36" s="6">
        <v>1</v>
      </c>
      <c r="T36" s="13" t="e">
        <f>M36/#REF!</f>
        <v>#REF!</v>
      </c>
      <c r="U36" s="26">
        <f t="shared" si="3"/>
        <v>57.357142857142854</v>
      </c>
      <c r="V36" s="1" t="e">
        <f>#REF!/S36</f>
        <v>#REF!</v>
      </c>
      <c r="W36" s="1" t="e">
        <f>C36/#REF!</f>
        <v>#REF!</v>
      </c>
      <c r="X36" s="45">
        <v>12</v>
      </c>
      <c r="Y36" s="48">
        <v>14.5</v>
      </c>
    </row>
    <row r="37" spans="1:25" x14ac:dyDescent="0.25">
      <c r="A37" s="17" t="s">
        <v>34</v>
      </c>
      <c r="B37" s="12">
        <v>1025</v>
      </c>
      <c r="C37" s="12">
        <v>1029</v>
      </c>
      <c r="D37" s="12">
        <f t="shared" si="0"/>
        <v>4</v>
      </c>
      <c r="E37" s="12">
        <v>20</v>
      </c>
      <c r="F37" s="12">
        <v>15</v>
      </c>
      <c r="G37" s="12">
        <f t="shared" si="1"/>
        <v>-5</v>
      </c>
      <c r="H37" s="12">
        <v>13</v>
      </c>
      <c r="I37" s="12">
        <v>13</v>
      </c>
      <c r="J37" s="12"/>
      <c r="K37" s="12">
        <v>0</v>
      </c>
      <c r="L37" s="12">
        <v>0</v>
      </c>
      <c r="M37" s="12">
        <v>13</v>
      </c>
      <c r="N37" s="12"/>
      <c r="O37" s="38"/>
      <c r="P37" s="38"/>
      <c r="Q37" s="17"/>
      <c r="R37" s="17"/>
      <c r="S37" s="6">
        <v>2</v>
      </c>
      <c r="T37" s="13" t="e">
        <f>M37/#REF!</f>
        <v>#REF!</v>
      </c>
      <c r="U37" s="26">
        <f t="shared" si="3"/>
        <v>78.84615384615384</v>
      </c>
      <c r="V37" s="1" t="e">
        <f>#REF!/S37</f>
        <v>#REF!</v>
      </c>
      <c r="W37" s="1" t="e">
        <f>C37/#REF!</f>
        <v>#REF!</v>
      </c>
      <c r="X37" s="45">
        <v>13</v>
      </c>
      <c r="Y37" s="48">
        <v>13</v>
      </c>
    </row>
    <row r="38" spans="1:25" x14ac:dyDescent="0.25">
      <c r="A38" s="17" t="s">
        <v>74</v>
      </c>
      <c r="B38" s="12">
        <v>0</v>
      </c>
      <c r="C38" s="12">
        <v>0</v>
      </c>
      <c r="D38" s="12">
        <f t="shared" si="0"/>
        <v>0</v>
      </c>
      <c r="E38" s="12">
        <v>0</v>
      </c>
      <c r="F38" s="12">
        <v>0</v>
      </c>
      <c r="G38" s="12">
        <f t="shared" si="1"/>
        <v>0</v>
      </c>
      <c r="H38" s="12">
        <v>1</v>
      </c>
      <c r="I38" s="12">
        <v>1</v>
      </c>
      <c r="J38" s="12"/>
      <c r="K38" s="12">
        <v>0</v>
      </c>
      <c r="L38" s="12">
        <v>0</v>
      </c>
      <c r="M38" s="12">
        <v>1</v>
      </c>
      <c r="N38" s="12"/>
      <c r="O38" s="38"/>
      <c r="P38" s="38"/>
      <c r="Q38" s="17"/>
      <c r="R38" s="17"/>
      <c r="S38" s="6">
        <v>0</v>
      </c>
      <c r="T38" s="13"/>
      <c r="U38" s="26">
        <f t="shared" si="3"/>
        <v>0</v>
      </c>
      <c r="V38" s="1">
        <v>0</v>
      </c>
      <c r="W38" s="1" t="e">
        <f>C38/#REF!</f>
        <v>#REF!</v>
      </c>
      <c r="X38" s="45">
        <v>2</v>
      </c>
      <c r="Y38" s="48">
        <v>2</v>
      </c>
    </row>
    <row r="39" spans="1:25" x14ac:dyDescent="0.25">
      <c r="A39" s="17" t="s">
        <v>35</v>
      </c>
      <c r="B39" s="12">
        <v>980</v>
      </c>
      <c r="C39" s="12">
        <v>1022</v>
      </c>
      <c r="D39" s="12">
        <f t="shared" si="0"/>
        <v>42</v>
      </c>
      <c r="E39" s="12">
        <v>10</v>
      </c>
      <c r="F39" s="12">
        <v>13</v>
      </c>
      <c r="G39" s="12">
        <f t="shared" si="1"/>
        <v>3</v>
      </c>
      <c r="H39" s="12">
        <v>12</v>
      </c>
      <c r="I39" s="18">
        <v>13</v>
      </c>
      <c r="J39" s="18">
        <f>I39-H39</f>
        <v>1</v>
      </c>
      <c r="K39" s="12">
        <v>0</v>
      </c>
      <c r="L39" s="12">
        <v>0</v>
      </c>
      <c r="M39" s="12">
        <v>12</v>
      </c>
      <c r="N39" s="12"/>
      <c r="O39" s="38"/>
      <c r="P39" s="38"/>
      <c r="Q39" s="17"/>
      <c r="R39" s="17"/>
      <c r="S39" s="6">
        <v>2</v>
      </c>
      <c r="T39" s="13" t="e">
        <f>M39/#REF!</f>
        <v>#REF!</v>
      </c>
      <c r="U39" s="26">
        <f t="shared" si="3"/>
        <v>81.666666666666671</v>
      </c>
      <c r="V39" s="1" t="e">
        <f>#REF!/S39</f>
        <v>#REF!</v>
      </c>
      <c r="W39" s="1" t="e">
        <f>C39/#REF!</f>
        <v>#REF!</v>
      </c>
      <c r="X39" s="45">
        <v>13</v>
      </c>
      <c r="Y39" s="48">
        <v>13</v>
      </c>
    </row>
    <row r="40" spans="1:25" x14ac:dyDescent="0.25">
      <c r="A40" s="17" t="s">
        <v>36</v>
      </c>
      <c r="B40" s="12">
        <v>793</v>
      </c>
      <c r="C40" s="12">
        <v>882</v>
      </c>
      <c r="D40" s="12">
        <f t="shared" si="0"/>
        <v>89</v>
      </c>
      <c r="E40" s="12">
        <v>0</v>
      </c>
      <c r="F40" s="12">
        <v>0</v>
      </c>
      <c r="G40" s="12">
        <f t="shared" si="1"/>
        <v>0</v>
      </c>
      <c r="H40" s="12">
        <v>9</v>
      </c>
      <c r="I40" s="18">
        <v>9</v>
      </c>
      <c r="J40" s="18">
        <f>I40-H40</f>
        <v>0</v>
      </c>
      <c r="K40" s="12">
        <v>2</v>
      </c>
      <c r="L40" s="12">
        <v>2</v>
      </c>
      <c r="M40" s="12">
        <v>11</v>
      </c>
      <c r="N40" s="12"/>
      <c r="O40" s="38">
        <v>1</v>
      </c>
      <c r="P40" s="38"/>
      <c r="Q40" s="17"/>
      <c r="R40" s="17"/>
      <c r="S40" s="6">
        <v>1</v>
      </c>
      <c r="T40" s="13" t="e">
        <f>M40/#REF!</f>
        <v>#REF!</v>
      </c>
      <c r="U40" s="26">
        <f t="shared" si="3"/>
        <v>72.090909090909093</v>
      </c>
      <c r="V40" s="1" t="e">
        <f>#REF!/S40</f>
        <v>#REF!</v>
      </c>
      <c r="W40" s="1" t="e">
        <f>C40/#REF!</f>
        <v>#REF!</v>
      </c>
      <c r="X40" s="45">
        <v>13</v>
      </c>
      <c r="Y40" s="48">
        <v>14</v>
      </c>
    </row>
    <row r="41" spans="1:25" x14ac:dyDescent="0.25">
      <c r="A41" s="17" t="s">
        <v>37</v>
      </c>
      <c r="B41" s="12">
        <v>998</v>
      </c>
      <c r="C41" s="12">
        <v>938</v>
      </c>
      <c r="D41" s="12">
        <f t="shared" si="0"/>
        <v>-60</v>
      </c>
      <c r="E41" s="12">
        <v>3</v>
      </c>
      <c r="F41" s="12">
        <v>4</v>
      </c>
      <c r="G41" s="12">
        <f t="shared" si="1"/>
        <v>1</v>
      </c>
      <c r="H41" s="12">
        <v>11</v>
      </c>
      <c r="I41" s="17">
        <v>10</v>
      </c>
      <c r="J41" s="17">
        <f>I41-H41</f>
        <v>-1</v>
      </c>
      <c r="K41" s="12">
        <v>1</v>
      </c>
      <c r="L41" s="12">
        <v>1</v>
      </c>
      <c r="M41" s="12">
        <v>12</v>
      </c>
      <c r="N41" s="12"/>
      <c r="O41" s="38">
        <v>2</v>
      </c>
      <c r="P41" s="38"/>
      <c r="Q41" s="17"/>
      <c r="R41" s="17"/>
      <c r="S41" s="6">
        <v>1</v>
      </c>
      <c r="T41" s="13" t="e">
        <f>M41/#REF!</f>
        <v>#REF!</v>
      </c>
      <c r="U41" s="26">
        <f t="shared" si="3"/>
        <v>83.166666666666671</v>
      </c>
      <c r="V41" s="1" t="e">
        <f>#REF!/S41</f>
        <v>#REF!</v>
      </c>
      <c r="W41" s="1" t="e">
        <f>C41/#REF!</f>
        <v>#REF!</v>
      </c>
      <c r="X41" s="45">
        <v>11</v>
      </c>
      <c r="Y41" s="48">
        <v>13</v>
      </c>
    </row>
    <row r="42" spans="1:25" x14ac:dyDescent="0.25">
      <c r="A42" s="17" t="s">
        <v>38</v>
      </c>
      <c r="B42" s="12">
        <v>405</v>
      </c>
      <c r="C42" s="12">
        <v>452</v>
      </c>
      <c r="D42" s="12">
        <f t="shared" si="0"/>
        <v>47</v>
      </c>
      <c r="E42" s="12">
        <v>26</v>
      </c>
      <c r="F42" s="12">
        <v>20</v>
      </c>
      <c r="G42" s="12">
        <f t="shared" si="1"/>
        <v>-6</v>
      </c>
      <c r="H42" s="12">
        <v>9</v>
      </c>
      <c r="I42" s="17">
        <v>9</v>
      </c>
      <c r="J42" s="17"/>
      <c r="K42" s="12">
        <v>0</v>
      </c>
      <c r="L42" s="12">
        <v>0</v>
      </c>
      <c r="M42" s="12">
        <v>9</v>
      </c>
      <c r="N42" s="12"/>
      <c r="O42" s="38"/>
      <c r="P42" s="38"/>
      <c r="Q42" s="17"/>
      <c r="R42" s="17"/>
      <c r="S42" s="6">
        <v>4</v>
      </c>
      <c r="T42" s="13" t="e">
        <f>M42/#REF!</f>
        <v>#REF!</v>
      </c>
      <c r="U42" s="26">
        <f t="shared" si="3"/>
        <v>45</v>
      </c>
      <c r="V42" s="1" t="e">
        <f>#REF!/S42</f>
        <v>#REF!</v>
      </c>
      <c r="W42" s="1" t="e">
        <f>C42/#REF!</f>
        <v>#REF!</v>
      </c>
      <c r="X42" s="45">
        <v>9</v>
      </c>
      <c r="Y42" s="48">
        <v>9</v>
      </c>
    </row>
    <row r="43" spans="1:25" x14ac:dyDescent="0.25">
      <c r="A43" s="17"/>
      <c r="B43" s="12"/>
      <c r="C43" s="12"/>
      <c r="D43" s="20" t="e">
        <f>#REF!-#REF!</f>
        <v>#REF!</v>
      </c>
      <c r="E43" s="12"/>
      <c r="F43" s="12"/>
      <c r="G43" s="21">
        <v>6</v>
      </c>
      <c r="H43" s="12"/>
      <c r="I43" s="12"/>
      <c r="J43" s="12"/>
      <c r="K43" s="12"/>
      <c r="L43" s="12"/>
      <c r="M43" s="12"/>
      <c r="N43" s="12"/>
      <c r="O43" s="17"/>
      <c r="P43" s="17"/>
      <c r="Q43" s="17"/>
      <c r="R43" s="17"/>
      <c r="S43" s="6" t="s">
        <v>42</v>
      </c>
      <c r="T43" s="13"/>
      <c r="U43" s="26"/>
      <c r="X43" s="44"/>
      <c r="Y43" s="1"/>
    </row>
    <row r="44" spans="1:25" x14ac:dyDescent="0.25">
      <c r="A44" s="17" t="s">
        <v>66</v>
      </c>
      <c r="B44" s="12">
        <v>28708</v>
      </c>
      <c r="C44" s="12" t="e">
        <f>#REF!+#REF!+#REF!</f>
        <v>#REF!</v>
      </c>
      <c r="D44" s="12" t="e">
        <f>D5+D7+D8+D9+D10+D11+D12+D13+D14+D15+D19+D20+D21+D22+D23+#REF!+D24+D25+D26+D27+D28+D29+D30+D31+D32+D33+D34+D35+D36+D37+D39+D40+D41+D42+D43</f>
        <v>#REF!</v>
      </c>
      <c r="E44" s="12"/>
      <c r="F44" s="19" t="e">
        <f>F5+F7+F8+F9+F10+F11+F12+F13+F14+F15+F19+F20+F21+F22+F23+#REF!+F24+F25+F26+F27+F28+F29+F30+F31+F32+F33+F34+F35+F36+F37+F38+F41+F42+#REF!+#REF!</f>
        <v>#REF!</v>
      </c>
      <c r="G44" s="22" t="e">
        <f>#REF!+G43</f>
        <v>#REF!</v>
      </c>
      <c r="H44" s="12"/>
      <c r="I44" s="25" t="e">
        <f>I5+I7+I8+I9+I10+I11+I12+I13+I14+I15+I19+I20+I21+I22+I23+#REF!+I24+I25+I26+I27+I28+I29+I30+I31+I32+I33+I34+I35+I36+I37+I38+I39+I40+I41+I42+#REF!+#REF!</f>
        <v>#REF!</v>
      </c>
      <c r="J44" s="12"/>
      <c r="K44" s="12"/>
      <c r="L44" s="12">
        <v>19</v>
      </c>
      <c r="M44" s="12"/>
      <c r="N44" s="12"/>
      <c r="O44" s="17">
        <f>O7+O20+O21+O28+O34+O35+O40+O41</f>
        <v>10</v>
      </c>
      <c r="P44" s="17">
        <f>P8+P12+P13+P15+P18+P23+P24+P25+P26+P27+P29+P33+P34+P36</f>
        <v>7</v>
      </c>
      <c r="Q44" s="17">
        <f>Q7+Q11+Q12+Q13+Q15+Q17+Q18+Q20+Q21+Q24+Q25+Q27+Q29+Q30+Q31+Q32+Q36</f>
        <v>22</v>
      </c>
      <c r="R44" s="17">
        <v>2</v>
      </c>
      <c r="S44" s="6" t="e">
        <f>S5+S6+S7+S8+S9+S10+S12+S11+S13+S14+S15+S19+S20+S21+S22+S23+#REF!+S24+S25+S26+S27+S28+S29+S30+S31+S32+S33+S34+S35+S36+S37+S38+S39+S40+S41+S42+#REF!+#REF!</f>
        <v>#REF!</v>
      </c>
      <c r="T44" s="13"/>
      <c r="U44" s="26"/>
      <c r="W44" s="1" t="e">
        <f>C44/#REF!</f>
        <v>#REF!</v>
      </c>
      <c r="X44" s="12">
        <f>X5+X6+X7+X8+X9+X10+X11+X12+X13+X14+X15+X16+X17+X18+X19+X20+X21+X22+X23+X24+X25+X26+X27+X28+X29+X30+X31+X32+X33+X34+X35+X36+X37+X38+X39+X40+X41+X42</f>
        <v>475</v>
      </c>
      <c r="Y44" s="1">
        <f>Y5+Y6+Y7+Y8+Y9+Y10+Y11+Y12+Y13+Y14+Y15+Y16+Y17+Y18+Y19+Y20+Y21+Y22+Y23+Y24+Y25+Y26+Y27+Y28+Y29+Y30+Y31+Y32+Y33+Y34+Y35+Y36+Y37+Y38+Y39+Y40+Y41+Y42</f>
        <v>516</v>
      </c>
    </row>
    <row r="45" spans="1:25" x14ac:dyDescent="0.25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7"/>
      <c r="P45" s="17"/>
      <c r="Q45" s="17"/>
      <c r="R45" s="17"/>
      <c r="T45" s="13"/>
      <c r="U45" s="1"/>
    </row>
    <row r="46" spans="1:25" x14ac:dyDescent="0.25">
      <c r="A46" s="1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7"/>
      <c r="P46" s="17"/>
      <c r="Q46" s="17"/>
      <c r="R46" s="17"/>
      <c r="T46" s="13"/>
      <c r="U46" s="1"/>
    </row>
    <row r="47" spans="1:25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7"/>
      <c r="P47" s="17"/>
      <c r="Q47" s="17"/>
      <c r="R47" s="17"/>
      <c r="T47" s="13"/>
      <c r="U47" s="1"/>
    </row>
    <row r="48" spans="1:25" x14ac:dyDescent="0.25">
      <c r="A48" s="33" t="s">
        <v>58</v>
      </c>
      <c r="N48" s="34" t="s">
        <v>67</v>
      </c>
      <c r="O48" s="32"/>
      <c r="S48" s="29"/>
      <c r="T48" s="1"/>
      <c r="U48" s="1"/>
    </row>
    <row r="49" spans="1:23" x14ac:dyDescent="0.25">
      <c r="A49" s="31" t="s">
        <v>69</v>
      </c>
      <c r="N49" s="1" t="s">
        <v>70</v>
      </c>
      <c r="S49" s="29"/>
      <c r="T49" s="1"/>
      <c r="U49" s="1"/>
    </row>
    <row r="50" spans="1:23" x14ac:dyDescent="0.25">
      <c r="A50" s="31" t="s">
        <v>59</v>
      </c>
      <c r="C50" s="1">
        <v>18</v>
      </c>
      <c r="N50" s="1" t="s">
        <v>70</v>
      </c>
      <c r="S50" s="29"/>
      <c r="T50" s="1"/>
      <c r="U50" s="1"/>
    </row>
    <row r="51" spans="1:23" x14ac:dyDescent="0.25">
      <c r="A51" s="17" t="s">
        <v>33</v>
      </c>
      <c r="C51" s="1">
        <v>12</v>
      </c>
      <c r="N51" s="1" t="s">
        <v>70</v>
      </c>
      <c r="S51" s="29"/>
      <c r="T51" s="1"/>
      <c r="U51" s="1"/>
    </row>
    <row r="52" spans="1:23" x14ac:dyDescent="0.25">
      <c r="A52" s="17" t="s">
        <v>32</v>
      </c>
      <c r="C52" s="1">
        <v>12</v>
      </c>
      <c r="N52" s="1" t="s">
        <v>70</v>
      </c>
      <c r="S52" s="29"/>
      <c r="T52" s="1"/>
      <c r="U52" s="1"/>
    </row>
    <row r="53" spans="1:23" x14ac:dyDescent="0.25">
      <c r="A53" s="31"/>
      <c r="S53" s="29"/>
      <c r="T53" s="1"/>
      <c r="U53" s="1"/>
    </row>
    <row r="54" spans="1:23" x14ac:dyDescent="0.25">
      <c r="A54" s="31" t="s">
        <v>66</v>
      </c>
      <c r="B54" s="1" t="e">
        <f>#REF!+#REF!</f>
        <v>#REF!</v>
      </c>
      <c r="C54" s="1" t="e">
        <f>#REF!+C50+C51+#REF!+C52</f>
        <v>#REF!</v>
      </c>
      <c r="N54" s="34" t="s">
        <v>71</v>
      </c>
      <c r="O54" s="32"/>
      <c r="S54" s="29"/>
      <c r="T54" s="1"/>
      <c r="U54" s="1"/>
    </row>
    <row r="55" spans="1:23" x14ac:dyDescent="0.25">
      <c r="A55" s="31"/>
      <c r="C55" s="1" t="s">
        <v>60</v>
      </c>
      <c r="S55" s="29"/>
      <c r="T55" s="1"/>
      <c r="U55" s="1"/>
    </row>
    <row r="56" spans="1:23" x14ac:dyDescent="0.25">
      <c r="A56" s="31"/>
      <c r="S56" s="29"/>
      <c r="T56" s="1"/>
      <c r="U56" s="1"/>
    </row>
    <row r="57" spans="1:23" x14ac:dyDescent="0.25">
      <c r="A57" s="33"/>
      <c r="B57" s="49" t="s">
        <v>61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N57" s="35"/>
      <c r="O57" s="52"/>
      <c r="P57" s="52"/>
      <c r="Q57" s="52"/>
      <c r="R57" s="52"/>
      <c r="S57" s="29"/>
      <c r="T57" s="1"/>
      <c r="U57" s="1"/>
    </row>
    <row r="58" spans="1:23" x14ac:dyDescent="0.25">
      <c r="A58" s="31"/>
      <c r="S58" s="29"/>
      <c r="T58" s="1"/>
      <c r="U58" s="1"/>
    </row>
    <row r="59" spans="1:23" x14ac:dyDescent="0.25">
      <c r="A59" s="33" t="s">
        <v>68</v>
      </c>
      <c r="B59" s="49" t="s">
        <v>62</v>
      </c>
      <c r="C59" s="52"/>
      <c r="D59" s="52"/>
      <c r="E59" s="52"/>
      <c r="F59" s="52"/>
      <c r="G59" s="52"/>
      <c r="H59" s="52"/>
      <c r="I59" s="52"/>
      <c r="J59" s="52"/>
      <c r="K59" s="52"/>
      <c r="L59" s="53"/>
      <c r="N59" s="62" t="s">
        <v>72</v>
      </c>
      <c r="O59" s="52"/>
      <c r="P59" s="52"/>
      <c r="Q59" s="52"/>
      <c r="R59" s="53"/>
      <c r="S59" s="29"/>
      <c r="T59" s="1"/>
      <c r="U59" s="1"/>
    </row>
    <row r="60" spans="1:23" x14ac:dyDescent="0.25">
      <c r="S60" s="29"/>
      <c r="T60" s="1"/>
      <c r="U60" s="1"/>
    </row>
    <row r="61" spans="1:23" x14ac:dyDescent="0.25">
      <c r="S61" s="29"/>
      <c r="T61" s="1"/>
      <c r="U61" s="1"/>
      <c r="W61" s="2"/>
    </row>
    <row r="62" spans="1:23" x14ac:dyDescent="0.25">
      <c r="M62" s="31"/>
      <c r="N62" s="31"/>
      <c r="O62" s="31"/>
      <c r="P62" s="31"/>
      <c r="Q62" s="31"/>
      <c r="R62" s="31"/>
      <c r="S62" s="29"/>
      <c r="T62" s="1"/>
      <c r="U62" s="1"/>
      <c r="W62" s="2"/>
    </row>
    <row r="63" spans="1:23" x14ac:dyDescent="0.25">
      <c r="M63" s="31"/>
      <c r="N63" s="31"/>
      <c r="O63" s="31"/>
      <c r="P63" s="31"/>
      <c r="Q63" s="31"/>
      <c r="R63" s="31"/>
      <c r="S63" s="29"/>
      <c r="T63" s="1"/>
      <c r="U63" s="1"/>
      <c r="W63" s="2"/>
    </row>
    <row r="64" spans="1:23" x14ac:dyDescent="0.25">
      <c r="M64" s="31"/>
      <c r="N64" s="31"/>
      <c r="O64" s="31"/>
      <c r="P64" s="31"/>
      <c r="Q64" s="31"/>
      <c r="R64" s="31"/>
      <c r="S64" s="29"/>
      <c r="T64" s="1"/>
      <c r="U64" s="1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4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  <c r="Q66" s="3"/>
      <c r="R66" s="3"/>
      <c r="S66" s="4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4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4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4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  <c r="Q70" s="3"/>
      <c r="R70" s="3"/>
      <c r="S70" s="4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4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  <c r="Q72" s="3"/>
      <c r="R72" s="3"/>
      <c r="S72" s="4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  <c r="Q73" s="3"/>
      <c r="R73" s="3"/>
      <c r="S73" s="4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  <c r="Q74" s="3"/>
      <c r="R74" s="3"/>
      <c r="S74" s="4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4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  <c r="Q76" s="3"/>
      <c r="R76" s="3"/>
      <c r="S76" s="4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  <c r="Q77" s="3"/>
      <c r="R77" s="3"/>
      <c r="S77" s="4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3"/>
      <c r="R78" s="3"/>
      <c r="S78" s="4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4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  <c r="R80" s="3"/>
      <c r="S80" s="4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4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4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4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4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4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4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4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4"/>
      <c r="V89" s="30"/>
      <c r="W89" s="30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4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4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4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4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4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4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4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4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4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4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4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4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4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4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4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4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4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4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4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4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4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4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4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7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7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7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7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7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7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7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7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7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7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7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7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7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7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7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7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7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7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7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7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7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7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7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7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7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7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7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7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7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7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7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7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7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7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7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7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7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7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7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7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7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7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7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7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7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7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7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7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7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7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7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7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7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7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7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7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7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7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7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7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7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7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7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7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7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7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7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7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7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7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7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7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7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7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7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7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7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7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7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7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7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7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7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7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7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7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7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7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7"/>
    </row>
  </sheetData>
  <autoFilter ref="A1:H42">
    <filterColumn colId="5">
      <colorFilter dxfId="0" cellColor="0"/>
    </filterColumn>
  </autoFilter>
  <mergeCells count="9">
    <mergeCell ref="B57:L57"/>
    <mergeCell ref="B59:L59"/>
    <mergeCell ref="T1:W1"/>
    <mergeCell ref="S1:S2"/>
    <mergeCell ref="B2:D2"/>
    <mergeCell ref="K2:L2"/>
    <mergeCell ref="O1:R1"/>
    <mergeCell ref="O57:R57"/>
    <mergeCell ref="N59:R5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2020-08-29T07:45:59Z</cp:lastPrinted>
  <dcterms:created xsi:type="dcterms:W3CDTF">2016-06-02T09:56:39Z</dcterms:created>
  <dcterms:modified xsi:type="dcterms:W3CDTF">2020-08-29T14:55:01Z</dcterms:modified>
</cp:coreProperties>
</file>