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0653\Desktop\Organico Fatto Ata 2021\"/>
    </mc:Choice>
  </mc:AlternateContent>
  <xr:revisionPtr revIDLastSave="0" documentId="13_ncr:1_{B5F52F98-F18F-40A6-A603-D85734EF5B2B}" xr6:coauthVersionLast="46" xr6:coauthVersionMax="46" xr10:uidLastSave="{00000000-0000-0000-0000-000000000000}"/>
  <bookViews>
    <workbookView xWindow="-120" yWindow="-120" windowWidth="29040" windowHeight="15840" tabRatio="59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AI6" i="1"/>
  <c r="D7" i="1"/>
  <c r="G7" i="1"/>
  <c r="AJ7" i="1"/>
  <c r="AK7" i="1"/>
  <c r="AL7" i="1"/>
  <c r="AM7" i="1"/>
  <c r="D8" i="1"/>
  <c r="G8" i="1"/>
  <c r="D9" i="1"/>
  <c r="G9" i="1"/>
  <c r="AJ9" i="1"/>
  <c r="AK9" i="1"/>
  <c r="AL9" i="1"/>
  <c r="AM9" i="1"/>
  <c r="D10" i="1"/>
  <c r="G10" i="1"/>
  <c r="AJ10" i="1"/>
  <c r="AK10" i="1"/>
  <c r="AL10" i="1"/>
  <c r="AM10" i="1"/>
  <c r="D11" i="1"/>
  <c r="G11" i="1"/>
  <c r="AJ11" i="1"/>
  <c r="AK11" i="1"/>
  <c r="AL11" i="1"/>
  <c r="AM11" i="1"/>
  <c r="D12" i="1"/>
  <c r="G12" i="1"/>
  <c r="AJ12" i="1"/>
  <c r="AK12" i="1"/>
  <c r="AL12" i="1"/>
  <c r="AM12" i="1"/>
  <c r="D13" i="1"/>
  <c r="G13" i="1"/>
  <c r="AJ13" i="1"/>
  <c r="AK13" i="1"/>
  <c r="AL13" i="1"/>
  <c r="AM13" i="1"/>
  <c r="D14" i="1"/>
  <c r="G14" i="1"/>
  <c r="AJ14" i="1"/>
  <c r="AK14" i="1"/>
  <c r="AL14" i="1"/>
  <c r="AM14" i="1"/>
  <c r="D15" i="1"/>
  <c r="G15" i="1"/>
  <c r="J15" i="1"/>
  <c r="AJ15" i="1"/>
  <c r="AK15" i="1"/>
  <c r="AL15" i="1"/>
  <c r="AM15" i="1"/>
  <c r="D16" i="1"/>
  <c r="G16" i="1"/>
  <c r="AK16" i="1"/>
  <c r="AL16" i="1"/>
  <c r="AM16" i="1"/>
  <c r="D17" i="1"/>
  <c r="G17" i="1"/>
  <c r="AJ17" i="1"/>
  <c r="AK17" i="1"/>
  <c r="AL17" i="1"/>
  <c r="AM17" i="1"/>
  <c r="D18" i="1"/>
  <c r="G18" i="1"/>
  <c r="AJ19" i="1"/>
  <c r="AK19" i="1"/>
  <c r="AJ20" i="1"/>
  <c r="AK20" i="1"/>
  <c r="AM20" i="1"/>
  <c r="D21" i="1"/>
  <c r="G21" i="1"/>
  <c r="AJ21" i="1"/>
  <c r="AK21" i="1"/>
  <c r="AL21" i="1"/>
  <c r="AM21" i="1"/>
  <c r="D22" i="1"/>
  <c r="G22" i="1"/>
  <c r="AJ22" i="1"/>
  <c r="AK22" i="1"/>
  <c r="AL22" i="1"/>
  <c r="AM22" i="1"/>
  <c r="D23" i="1"/>
  <c r="G23" i="1"/>
  <c r="AJ23" i="1"/>
  <c r="AK23" i="1"/>
  <c r="AL23" i="1"/>
  <c r="AM23" i="1"/>
  <c r="D24" i="1"/>
  <c r="G24" i="1"/>
  <c r="AJ24" i="1"/>
  <c r="AK24" i="1"/>
  <c r="AL24" i="1"/>
  <c r="AM24" i="1"/>
  <c r="D25" i="1"/>
  <c r="G25" i="1"/>
  <c r="AJ25" i="1"/>
  <c r="AK25" i="1"/>
  <c r="AL25" i="1"/>
  <c r="AM25" i="1"/>
  <c r="D26" i="1"/>
  <c r="G26" i="1"/>
  <c r="AJ26" i="1"/>
  <c r="AK26" i="1"/>
  <c r="AL26" i="1"/>
  <c r="AM26" i="1"/>
  <c r="D27" i="1"/>
  <c r="G27" i="1"/>
  <c r="J27" i="1"/>
  <c r="AJ27" i="1"/>
  <c r="AK27" i="1"/>
  <c r="AL27" i="1"/>
  <c r="AM27" i="1"/>
  <c r="D28" i="1"/>
  <c r="G28" i="1"/>
  <c r="AJ28" i="1"/>
  <c r="AK28" i="1"/>
  <c r="AL28" i="1"/>
  <c r="AM28" i="1"/>
  <c r="D29" i="1"/>
  <c r="G29" i="1"/>
  <c r="J29" i="1"/>
  <c r="AJ29" i="1"/>
  <c r="AK29" i="1"/>
  <c r="AM29" i="1"/>
  <c r="D30" i="1"/>
  <c r="G30" i="1"/>
  <c r="AJ30" i="1"/>
  <c r="AK30" i="1"/>
  <c r="AL30" i="1"/>
  <c r="AM30" i="1"/>
  <c r="D31" i="1"/>
  <c r="G31" i="1"/>
  <c r="AJ31" i="1"/>
  <c r="AK31" i="1"/>
  <c r="AL31" i="1"/>
  <c r="AM31" i="1"/>
  <c r="D32" i="1"/>
  <c r="G32" i="1"/>
  <c r="AJ32" i="1"/>
  <c r="AK32" i="1"/>
  <c r="AL32" i="1"/>
  <c r="AM32" i="1"/>
  <c r="D33" i="1"/>
  <c r="G33" i="1"/>
  <c r="AJ33" i="1"/>
  <c r="AK33" i="1"/>
  <c r="AL33" i="1"/>
  <c r="AM33" i="1"/>
  <c r="D34" i="1"/>
  <c r="G34" i="1"/>
  <c r="J34" i="1"/>
  <c r="AJ34" i="1"/>
  <c r="AK34" i="1"/>
  <c r="AL34" i="1"/>
  <c r="AM34" i="1"/>
  <c r="D35" i="1"/>
  <c r="G35" i="1"/>
  <c r="AJ35" i="1"/>
  <c r="AK35" i="1"/>
  <c r="AL35" i="1"/>
  <c r="AM35" i="1"/>
  <c r="D36" i="1"/>
  <c r="G36" i="1"/>
  <c r="J36" i="1"/>
  <c r="AJ36" i="1"/>
  <c r="AK36" i="1"/>
  <c r="AL36" i="1"/>
  <c r="AM36" i="1"/>
  <c r="D37" i="1"/>
  <c r="G37" i="1"/>
  <c r="AJ37" i="1"/>
  <c r="AK37" i="1"/>
  <c r="AL37" i="1"/>
  <c r="AM37" i="1"/>
  <c r="D38" i="1"/>
  <c r="G38" i="1"/>
  <c r="J38" i="1"/>
  <c r="AJ38" i="1"/>
  <c r="AK38" i="1"/>
  <c r="AL38" i="1"/>
  <c r="AM38" i="1"/>
  <c r="D39" i="1"/>
  <c r="G39" i="1"/>
  <c r="AJ39" i="1"/>
  <c r="AK39" i="1"/>
  <c r="AL39" i="1"/>
  <c r="AM39" i="1"/>
  <c r="D40" i="1"/>
  <c r="G40" i="1"/>
  <c r="AK40" i="1"/>
  <c r="AM40" i="1"/>
  <c r="D41" i="1"/>
  <c r="G41" i="1"/>
  <c r="J41" i="1"/>
  <c r="AJ41" i="1"/>
  <c r="AK41" i="1"/>
  <c r="AL41" i="1"/>
  <c r="AM41" i="1"/>
  <c r="D42" i="1"/>
  <c r="G42" i="1"/>
  <c r="J42" i="1"/>
  <c r="AJ42" i="1"/>
  <c r="AK42" i="1"/>
  <c r="AL42" i="1"/>
  <c r="AM42" i="1"/>
  <c r="D43" i="1"/>
  <c r="G43" i="1"/>
  <c r="J43" i="1"/>
  <c r="AJ43" i="1"/>
  <c r="AK43" i="1"/>
  <c r="AL43" i="1"/>
  <c r="AM43" i="1"/>
  <c r="D44" i="1"/>
  <c r="G44" i="1"/>
  <c r="AJ44" i="1"/>
  <c r="AK44" i="1"/>
  <c r="AL44" i="1"/>
  <c r="AM44" i="1"/>
  <c r="D45" i="1"/>
  <c r="C46" i="1"/>
  <c r="AM46" i="1" s="1"/>
  <c r="F46" i="1"/>
  <c r="G46" i="1"/>
  <c r="I46" i="1"/>
  <c r="AI46" i="1"/>
  <c r="D46" i="1" l="1"/>
</calcChain>
</file>

<file path=xl/sharedStrings.xml><?xml version="1.0" encoding="utf-8"?>
<sst xmlns="http://schemas.openxmlformats.org/spreadsheetml/2006/main" count="106" uniqueCount="81">
  <si>
    <t>Denominazione</t>
  </si>
  <si>
    <t>N°Alunni</t>
  </si>
  <si>
    <t>Collaboratori scolastici</t>
  </si>
  <si>
    <t>15/16</t>
  </si>
  <si>
    <t>I.C. ACQUASPARTA</t>
  </si>
  <si>
    <t>I.C. ALLERONA "M.CAPPELLETTI"</t>
  </si>
  <si>
    <t>D.D. AMELIA "J. ORSINI"</t>
  </si>
  <si>
    <t>I.O. AMELIA</t>
  </si>
  <si>
    <t>AMELIA "A.VERA"</t>
  </si>
  <si>
    <t>I.C. ARRONE "G.FANCIULLI"</t>
  </si>
  <si>
    <t>I.C. ATTIGLIANO - GUARDEA</t>
  </si>
  <si>
    <t>I.O. ALTO ORVIETANO - FABRO</t>
  </si>
  <si>
    <t>IST. PROF. AGR. E AMBI. "B. MARCH."</t>
  </si>
  <si>
    <t>I.C. MONTECASTRILLI "F.PETRUCCI</t>
  </si>
  <si>
    <t>NARNI CTP</t>
  </si>
  <si>
    <t>I.C. NARNI "L.VALLI"</t>
  </si>
  <si>
    <t>I.C. NARNI  - "G.E A.GARIBALDI"</t>
  </si>
  <si>
    <t>NARNI I.I.S. SC. MAG. GEOM.  GANDHI</t>
  </si>
  <si>
    <t>I.C. ORVIETO  - MONTECCHIO</t>
  </si>
  <si>
    <t>I.C. ORVIETO - BASCHI</t>
  </si>
  <si>
    <t>ORVIETO I.I.S. ART. CLASS. E PROF.LE</t>
  </si>
  <si>
    <t>I.I.S. SCIENT. TEC. MAJORANA</t>
  </si>
  <si>
    <t>D.D. TERNI "G.MAZZINI"</t>
  </si>
  <si>
    <t>D.D. TERNI S.GIOVANNI</t>
  </si>
  <si>
    <t>D.D. TERNI  A. MORO</t>
  </si>
  <si>
    <t>D.D. TERNI "DON MILANI"</t>
  </si>
  <si>
    <t>I.C. TERNI "G.MARCONI"</t>
  </si>
  <si>
    <t>I.C. TERNI "G.OBERDAN"</t>
  </si>
  <si>
    <t>I.C. TERNI A.DE FILIS</t>
  </si>
  <si>
    <t>I.C. TERNI "GIOVANNI XXIII*"</t>
  </si>
  <si>
    <t>I.C. TERNI "B.BRIN"</t>
  </si>
  <si>
    <t>TERNI I.I.S. PROF.LE E TECN. COMM.LE</t>
  </si>
  <si>
    <t>TERNI I.I.S.  CLASSICO E ARTISTICO</t>
  </si>
  <si>
    <t>I. TEC. TECN. ALLIEVI SANGALLO</t>
  </si>
  <si>
    <t>TERNI "L. DA VINCI E O. NUCULA"</t>
  </si>
  <si>
    <t>TERNI LICEO SCIENTIFICO "G. GALILEI"</t>
  </si>
  <si>
    <t>TERNI "R. DONATELLI"</t>
  </si>
  <si>
    <t>I.O. TERNI "IPSIA" - C.P.I.A.</t>
  </si>
  <si>
    <t>16/17</t>
  </si>
  <si>
    <t>I.C. TERNI "F. Fatati"</t>
  </si>
  <si>
    <t>Numero sedi+SC</t>
  </si>
  <si>
    <t xml:space="preserve">Tot. sedi </t>
  </si>
  <si>
    <t xml:space="preserve">Diff. </t>
  </si>
  <si>
    <t>Diff. H</t>
  </si>
  <si>
    <t>Diff. Org.</t>
  </si>
  <si>
    <t>ORG.AI FINI MOBILITA'</t>
  </si>
  <si>
    <t xml:space="preserve">AL.  H </t>
  </si>
  <si>
    <t>AL.  H</t>
  </si>
  <si>
    <t>TOT. ORG.</t>
  </si>
  <si>
    <t>POSTI ACC. PER CONTR. ED EX LSU</t>
  </si>
  <si>
    <t>CS/sedi15/16</t>
  </si>
  <si>
    <t>Al/CS 15/16</t>
  </si>
  <si>
    <t>CS/sedi16/17</t>
  </si>
  <si>
    <t>Al/CS 16/17</t>
  </si>
  <si>
    <t>Rapporti Organico di diritto e fatto</t>
  </si>
  <si>
    <t>OF</t>
  </si>
  <si>
    <t>CTP Terni</t>
  </si>
  <si>
    <t>ORVIETO - BASCHI CTP</t>
  </si>
  <si>
    <t>TERNI LICEI STATALI "F. ANGELONI"</t>
  </si>
  <si>
    <t>C.S.</t>
  </si>
  <si>
    <t>Posti</t>
  </si>
  <si>
    <t>Ore</t>
  </si>
  <si>
    <t>Profili</t>
  </si>
  <si>
    <t>AA</t>
  </si>
  <si>
    <t>AT</t>
  </si>
  <si>
    <t>AR02</t>
  </si>
  <si>
    <t>AR01</t>
  </si>
  <si>
    <t>AR08</t>
  </si>
  <si>
    <t>AR12</t>
  </si>
  <si>
    <t>AR20</t>
  </si>
  <si>
    <t>AR23</t>
  </si>
  <si>
    <t>AR33</t>
  </si>
  <si>
    <t>18 + 12</t>
  </si>
  <si>
    <t>18+6</t>
  </si>
  <si>
    <t>12 + 18</t>
  </si>
  <si>
    <t>18 + 18</t>
  </si>
  <si>
    <t xml:space="preserve"> </t>
  </si>
  <si>
    <t>Posti 31 Agosto</t>
  </si>
  <si>
    <t>Posti 30 giugno</t>
  </si>
  <si>
    <t xml:space="preserve">Posti 30 Giugno </t>
  </si>
  <si>
    <t>Posti 30 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</si>
</sst>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Berlin Sans FB Demi"/>
      <family val="2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0" xfId="0" applyBorder="1"/>
    <xf numFmtId="0" fontId="0" fillId="3" borderId="0" xfId="0" applyFill="1" applyBorder="1"/>
    <xf numFmtId="0" fontId="2" fillId="3" borderId="0" xfId="0" applyFont="1" applyFill="1" applyBorder="1"/>
    <xf numFmtId="0" fontId="1" fillId="8" borderId="1" xfId="0" applyFont="1" applyFill="1" applyBorder="1"/>
    <xf numFmtId="0" fontId="2" fillId="8" borderId="1" xfId="0" applyFont="1" applyFill="1" applyBorder="1"/>
    <xf numFmtId="0" fontId="2" fillId="8" borderId="0" xfId="0" applyFont="1" applyFill="1" applyBorder="1"/>
    <xf numFmtId="0" fontId="3" fillId="0" borderId="1" xfId="0" applyFont="1" applyBorder="1"/>
    <xf numFmtId="0" fontId="0" fillId="11" borderId="1" xfId="0" applyFill="1" applyBorder="1"/>
    <xf numFmtId="0" fontId="3" fillId="11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5" borderId="1" xfId="0" applyFont="1" applyFill="1" applyBorder="1"/>
    <xf numFmtId="0" fontId="5" fillId="9" borderId="1" xfId="0" applyFont="1" applyFill="1" applyBorder="1"/>
    <xf numFmtId="0" fontId="5" fillId="3" borderId="1" xfId="0" applyFont="1" applyFill="1" applyBorder="1"/>
    <xf numFmtId="0" fontId="5" fillId="13" borderId="1" xfId="0" applyFont="1" applyFill="1" applyBorder="1"/>
    <xf numFmtId="0" fontId="5" fillId="4" borderId="1" xfId="0" applyFont="1" applyFill="1" applyBorder="1"/>
    <xf numFmtId="0" fontId="5" fillId="2" borderId="1" xfId="0" applyFont="1" applyFill="1" applyBorder="1"/>
    <xf numFmtId="0" fontId="5" fillId="7" borderId="1" xfId="0" applyFont="1" applyFill="1" applyBorder="1"/>
    <xf numFmtId="0" fontId="5" fillId="10" borderId="1" xfId="0" applyFont="1" applyFill="1" applyBorder="1"/>
    <xf numFmtId="0" fontId="5" fillId="6" borderId="1" xfId="0" applyFont="1" applyFill="1" applyBorder="1"/>
    <xf numFmtId="0" fontId="7" fillId="8" borderId="1" xfId="0" applyFont="1" applyFill="1" applyBorder="1"/>
    <xf numFmtId="0" fontId="5" fillId="14" borderId="1" xfId="0" applyFont="1" applyFill="1" applyBorder="1"/>
    <xf numFmtId="0" fontId="0" fillId="0" borderId="2" xfId="0" applyBorder="1"/>
    <xf numFmtId="0" fontId="9" fillId="0" borderId="2" xfId="0" applyFont="1" applyBorder="1"/>
    <xf numFmtId="0" fontId="8" fillId="0" borderId="2" xfId="0" applyFont="1" applyBorder="1"/>
    <xf numFmtId="0" fontId="0" fillId="0" borderId="5" xfId="0" applyBorder="1"/>
    <xf numFmtId="0" fontId="11" fillId="3" borderId="1" xfId="0" applyFont="1" applyFill="1" applyBorder="1"/>
    <xf numFmtId="0" fontId="0" fillId="16" borderId="2" xfId="0" applyFill="1" applyBorder="1" applyAlignment="1"/>
    <xf numFmtId="0" fontId="0" fillId="16" borderId="3" xfId="0" applyFill="1" applyBorder="1" applyAlignment="1"/>
    <xf numFmtId="0" fontId="6" fillId="8" borderId="1" xfId="0" applyFont="1" applyFill="1" applyBorder="1" applyAlignment="1">
      <alignment vertical="center" wrapText="1"/>
    </xf>
    <xf numFmtId="0" fontId="5" fillId="3" borderId="7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/>
    <xf numFmtId="0" fontId="0" fillId="3" borderId="1" xfId="0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15" borderId="2" xfId="0" applyFont="1" applyFill="1" applyBorder="1" applyAlignment="1">
      <alignment horizontal="center"/>
    </xf>
    <xf numFmtId="0" fontId="10" fillId="15" borderId="3" xfId="0" applyFont="1" applyFill="1" applyBorder="1" applyAlignment="1">
      <alignment horizontal="center"/>
    </xf>
    <xf numFmtId="0" fontId="10" fillId="15" borderId="4" xfId="0" applyFont="1" applyFill="1" applyBorder="1" applyAlignment="1">
      <alignment horizontal="center"/>
    </xf>
    <xf numFmtId="0" fontId="12" fillId="18" borderId="2" xfId="0" applyFont="1" applyFill="1" applyBorder="1" applyAlignment="1">
      <alignment horizontal="center"/>
    </xf>
    <xf numFmtId="0" fontId="12" fillId="18" borderId="3" xfId="0" applyFont="1" applyFill="1" applyBorder="1" applyAlignment="1">
      <alignment horizontal="center"/>
    </xf>
    <xf numFmtId="0" fontId="12" fillId="18" borderId="4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14" borderId="2" xfId="0" applyFont="1" applyFill="1" applyBorder="1" applyAlignment="1">
      <alignment horizontal="center"/>
    </xf>
    <xf numFmtId="0" fontId="12" fillId="14" borderId="3" xfId="0" applyFont="1" applyFill="1" applyBorder="1" applyAlignment="1">
      <alignment horizontal="center"/>
    </xf>
    <xf numFmtId="0" fontId="12" fillId="14" borderId="4" xfId="0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0" fontId="12" fillId="17" borderId="3" xfId="0" applyFont="1" applyFill="1" applyBorder="1" applyAlignment="1">
      <alignment horizontal="center"/>
    </xf>
    <xf numFmtId="0" fontId="12" fillId="17" borderId="4" xfId="0" applyFont="1" applyFill="1" applyBorder="1" applyAlignment="1">
      <alignment horizontal="center"/>
    </xf>
  </cellXfs>
  <cellStyles count="1">
    <cellStyle name="Normale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P195"/>
  <sheetViews>
    <sheetView tabSelected="1" workbookViewId="0">
      <selection activeCell="AV25" sqref="AV25"/>
    </sheetView>
  </sheetViews>
  <sheetFormatPr defaultRowHeight="15" x14ac:dyDescent="0.25"/>
  <cols>
    <col min="1" max="1" width="29.85546875" style="1" customWidth="1"/>
    <col min="2" max="3" width="5.85546875" style="1" hidden="1" customWidth="1"/>
    <col min="4" max="4" width="4.42578125" style="1" hidden="1" customWidth="1"/>
    <col min="5" max="5" width="4.5703125" style="1" hidden="1" customWidth="1"/>
    <col min="6" max="6" width="4.42578125" style="1" hidden="1" customWidth="1"/>
    <col min="7" max="7" width="5.140625" style="1" hidden="1" customWidth="1"/>
    <col min="8" max="8" width="6.140625" style="1" hidden="1" customWidth="1"/>
    <col min="9" max="9" width="5.5703125" style="1" hidden="1" customWidth="1"/>
    <col min="10" max="10" width="7.140625" style="1" hidden="1" customWidth="1"/>
    <col min="11" max="11" width="9.140625" style="1" hidden="1" customWidth="1"/>
    <col min="12" max="12" width="12.85546875" style="1" hidden="1" customWidth="1"/>
    <col min="13" max="13" width="6.85546875" style="1" hidden="1" customWidth="1"/>
    <col min="14" max="14" width="11" style="1" customWidth="1"/>
    <col min="15" max="15" width="11.28515625" style="1" customWidth="1"/>
    <col min="16" max="16" width="5" style="1" customWidth="1"/>
    <col min="17" max="17" width="4.42578125" style="1" customWidth="1"/>
    <col min="18" max="18" width="4.28515625" style="1" customWidth="1"/>
    <col min="19" max="19" width="11.28515625" style="1" customWidth="1"/>
    <col min="20" max="20" width="11.140625" style="1" customWidth="1"/>
    <col min="21" max="22" width="4.28515625" style="1" customWidth="1"/>
    <col min="23" max="23" width="4" style="1" customWidth="1"/>
    <col min="24" max="24" width="4.28515625" style="1" customWidth="1"/>
    <col min="25" max="25" width="4.42578125" style="1" customWidth="1"/>
    <col min="26" max="26" width="4.5703125" style="1" customWidth="1"/>
    <col min="27" max="28" width="4.7109375" style="1" customWidth="1"/>
    <col min="29" max="29" width="5.28515625" style="1" customWidth="1"/>
    <col min="30" max="30" width="5.7109375" style="1" customWidth="1"/>
    <col min="31" max="31" width="4.85546875" style="1" customWidth="1"/>
    <col min="32" max="32" width="11.28515625" style="1" customWidth="1"/>
    <col min="33" max="33" width="10.5703125" style="1" customWidth="1"/>
    <col min="34" max="34" width="7.140625" style="1" customWidth="1"/>
    <col min="35" max="35" width="7.28515625" style="6" hidden="1" customWidth="1"/>
    <col min="36" max="37" width="9.140625" hidden="1" customWidth="1"/>
    <col min="38" max="38" width="9.5703125" style="1" hidden="1" customWidth="1"/>
    <col min="39" max="39" width="9.140625" style="1" hidden="1" customWidth="1"/>
  </cols>
  <sheetData>
    <row r="1" spans="1:42" x14ac:dyDescent="0.25"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L1" s="39"/>
      <c r="AM1" s="39"/>
    </row>
    <row r="2" spans="1:42" ht="15" customHeight="1" x14ac:dyDescent="0.25">
      <c r="A2" s="1" t="s">
        <v>0</v>
      </c>
      <c r="H2" s="1" t="s">
        <v>2</v>
      </c>
      <c r="N2" s="26"/>
      <c r="O2" s="55" t="s">
        <v>62</v>
      </c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7"/>
      <c r="AI2" s="33" t="s">
        <v>40</v>
      </c>
      <c r="AJ2" s="31" t="s">
        <v>54</v>
      </c>
      <c r="AK2" s="32"/>
      <c r="AL2" s="32"/>
      <c r="AM2" s="32"/>
    </row>
    <row r="3" spans="1:42" ht="15.75" x14ac:dyDescent="0.25">
      <c r="B3" s="50" t="s">
        <v>1</v>
      </c>
      <c r="C3" s="51"/>
      <c r="D3" s="52"/>
      <c r="E3" s="8" t="s">
        <v>46</v>
      </c>
      <c r="F3" s="8" t="s">
        <v>47</v>
      </c>
      <c r="G3" s="8" t="s">
        <v>43</v>
      </c>
      <c r="H3" s="8" t="s">
        <v>45</v>
      </c>
      <c r="I3" s="8"/>
      <c r="J3" s="11" t="s">
        <v>44</v>
      </c>
      <c r="K3" s="50" t="s">
        <v>49</v>
      </c>
      <c r="L3" s="52"/>
      <c r="M3" s="8" t="s">
        <v>48</v>
      </c>
      <c r="N3" s="65" t="s">
        <v>63</v>
      </c>
      <c r="O3" s="66"/>
      <c r="P3" s="67"/>
      <c r="Q3" s="58" t="s">
        <v>64</v>
      </c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60"/>
      <c r="AF3" s="62" t="s">
        <v>59</v>
      </c>
      <c r="AG3" s="63"/>
      <c r="AH3" s="64"/>
      <c r="AI3" s="33"/>
      <c r="AJ3" s="10" t="s">
        <v>50</v>
      </c>
      <c r="AK3" s="27" t="s">
        <v>51</v>
      </c>
      <c r="AL3" s="10" t="s">
        <v>52</v>
      </c>
      <c r="AM3" s="27" t="s">
        <v>53</v>
      </c>
    </row>
    <row r="4" spans="1:42" ht="15.75" x14ac:dyDescent="0.25">
      <c r="B4" s="35"/>
      <c r="C4" s="36"/>
      <c r="D4" s="37"/>
      <c r="E4" s="8"/>
      <c r="F4" s="8"/>
      <c r="G4" s="8"/>
      <c r="H4" s="8"/>
      <c r="I4" s="8"/>
      <c r="J4" s="11"/>
      <c r="K4" s="35"/>
      <c r="L4" s="37"/>
      <c r="M4" s="8"/>
      <c r="N4" s="8"/>
      <c r="O4" s="42"/>
      <c r="P4" s="44"/>
      <c r="Q4" s="53" t="s">
        <v>66</v>
      </c>
      <c r="R4" s="54"/>
      <c r="S4" s="53" t="s">
        <v>65</v>
      </c>
      <c r="T4" s="61"/>
      <c r="U4" s="54"/>
      <c r="V4" s="53" t="s">
        <v>67</v>
      </c>
      <c r="W4" s="54"/>
      <c r="X4" s="61" t="s">
        <v>68</v>
      </c>
      <c r="Y4" s="54"/>
      <c r="Z4" s="53" t="s">
        <v>69</v>
      </c>
      <c r="AA4" s="54"/>
      <c r="AB4" s="53" t="s">
        <v>70</v>
      </c>
      <c r="AC4" s="54"/>
      <c r="AD4" s="53" t="s">
        <v>71</v>
      </c>
      <c r="AE4" s="54"/>
      <c r="AF4" s="45"/>
      <c r="AG4" s="40"/>
      <c r="AH4" s="41"/>
      <c r="AI4" s="33"/>
      <c r="AJ4" s="10"/>
      <c r="AK4" s="27"/>
      <c r="AL4" s="10"/>
      <c r="AM4" s="27"/>
    </row>
    <row r="5" spans="1:42" s="48" customFormat="1" x14ac:dyDescent="0.25">
      <c r="A5" s="8"/>
      <c r="B5" s="11" t="s">
        <v>3</v>
      </c>
      <c r="C5" s="11" t="s">
        <v>38</v>
      </c>
      <c r="D5" s="11" t="s">
        <v>42</v>
      </c>
      <c r="E5" s="11" t="s">
        <v>3</v>
      </c>
      <c r="F5" s="11" t="s">
        <v>38</v>
      </c>
      <c r="G5" s="11"/>
      <c r="H5" s="11" t="s">
        <v>3</v>
      </c>
      <c r="I5" s="11" t="s">
        <v>38</v>
      </c>
      <c r="J5" s="11"/>
      <c r="K5" s="11" t="s">
        <v>3</v>
      </c>
      <c r="L5" s="11" t="s">
        <v>38</v>
      </c>
      <c r="M5" s="11" t="s">
        <v>3</v>
      </c>
      <c r="N5" s="8" t="s">
        <v>77</v>
      </c>
      <c r="O5" s="46" t="s">
        <v>79</v>
      </c>
      <c r="P5" s="46" t="s">
        <v>61</v>
      </c>
      <c r="Q5" s="47" t="s">
        <v>60</v>
      </c>
      <c r="R5" s="47" t="s">
        <v>61</v>
      </c>
      <c r="S5" s="47" t="s">
        <v>77</v>
      </c>
      <c r="T5" s="47" t="s">
        <v>80</v>
      </c>
      <c r="U5" s="47" t="s">
        <v>61</v>
      </c>
      <c r="V5" s="47" t="s">
        <v>60</v>
      </c>
      <c r="W5" s="47" t="s">
        <v>61</v>
      </c>
      <c r="X5" s="47" t="s">
        <v>60</v>
      </c>
      <c r="Y5" s="47" t="s">
        <v>61</v>
      </c>
      <c r="Z5" s="47" t="s">
        <v>60</v>
      </c>
      <c r="AA5" s="47" t="s">
        <v>61</v>
      </c>
      <c r="AB5" s="47" t="s">
        <v>60</v>
      </c>
      <c r="AC5" s="47" t="s">
        <v>61</v>
      </c>
      <c r="AD5" s="47" t="s">
        <v>60</v>
      </c>
      <c r="AE5" s="47" t="s">
        <v>61</v>
      </c>
      <c r="AF5" s="47" t="s">
        <v>77</v>
      </c>
      <c r="AG5" s="47" t="s">
        <v>78</v>
      </c>
      <c r="AH5" s="47" t="s">
        <v>61</v>
      </c>
      <c r="AI5" s="24" t="s">
        <v>38</v>
      </c>
      <c r="AJ5" s="9"/>
      <c r="AK5" s="28"/>
      <c r="AL5" s="1" t="s">
        <v>55</v>
      </c>
      <c r="AM5" s="1" t="s">
        <v>55</v>
      </c>
    </row>
    <row r="6" spans="1:42" x14ac:dyDescent="0.25">
      <c r="A6" s="12"/>
      <c r="B6" s="12" t="e">
        <f>B7+B9+B10+B11+B12+B13+B14+B15+B16+B17+#REF!+B19+B20+B21+B22+B23+B24+B25+#REF!+B26+B27+B28+B29+B30+B31+B32+B33+B34+B35+B36+B37+B38+B39+B41+B42+B43+B44</f>
        <v>#REF!</v>
      </c>
      <c r="C6" s="12"/>
      <c r="D6" s="12"/>
      <c r="E6" s="12">
        <v>709</v>
      </c>
      <c r="F6" s="12"/>
      <c r="G6" s="12"/>
      <c r="H6" s="12">
        <v>452</v>
      </c>
      <c r="I6" s="12"/>
      <c r="J6" s="12"/>
      <c r="K6" s="12">
        <v>19</v>
      </c>
      <c r="L6" s="12"/>
      <c r="M6" s="12">
        <v>471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7"/>
      <c r="AH6" s="17"/>
      <c r="AI6" s="5" t="e">
        <f>#REF!</f>
        <v>#REF!</v>
      </c>
      <c r="AJ6" s="13"/>
      <c r="AK6" s="26"/>
    </row>
    <row r="7" spans="1:42" x14ac:dyDescent="0.25">
      <c r="A7" s="17" t="s">
        <v>4</v>
      </c>
      <c r="B7" s="12">
        <v>879</v>
      </c>
      <c r="C7" s="12">
        <v>874</v>
      </c>
      <c r="D7" s="12">
        <f>C7-B7</f>
        <v>-5</v>
      </c>
      <c r="E7" s="12">
        <v>15</v>
      </c>
      <c r="F7" s="12">
        <v>20</v>
      </c>
      <c r="G7" s="12">
        <f>F7-E7</f>
        <v>5</v>
      </c>
      <c r="H7" s="12">
        <v>13</v>
      </c>
      <c r="I7" s="17">
        <v>13</v>
      </c>
      <c r="J7" s="17"/>
      <c r="K7" s="12">
        <v>3</v>
      </c>
      <c r="L7" s="12">
        <v>3</v>
      </c>
      <c r="M7" s="12">
        <v>16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7"/>
      <c r="AH7" s="17">
        <v>18</v>
      </c>
      <c r="AI7" s="6">
        <v>6</v>
      </c>
      <c r="AJ7" s="13" t="e">
        <f>M7/#REF!</f>
        <v>#REF!</v>
      </c>
      <c r="AK7" s="26">
        <f>B7/M7</f>
        <v>54.9375</v>
      </c>
      <c r="AL7" s="1" t="e">
        <f>#REF!/#REF!</f>
        <v>#REF!</v>
      </c>
      <c r="AM7" s="26" t="e">
        <f>C7/#REF!</f>
        <v>#REF!</v>
      </c>
    </row>
    <row r="8" spans="1:42" x14ac:dyDescent="0.25">
      <c r="A8" s="17" t="s">
        <v>57</v>
      </c>
      <c r="B8" s="12">
        <v>0</v>
      </c>
      <c r="C8" s="12">
        <v>0</v>
      </c>
      <c r="D8" s="12">
        <f t="shared" ref="D8:D44" si="0">C8-B8</f>
        <v>0</v>
      </c>
      <c r="E8" s="12">
        <v>0</v>
      </c>
      <c r="F8" s="12">
        <v>0</v>
      </c>
      <c r="G8" s="12">
        <f t="shared" ref="G8:G44" si="1">F8-E8</f>
        <v>0</v>
      </c>
      <c r="H8" s="12">
        <v>0</v>
      </c>
      <c r="I8" s="12"/>
      <c r="J8" s="12"/>
      <c r="K8" s="12">
        <v>0</v>
      </c>
      <c r="L8" s="12">
        <v>0</v>
      </c>
      <c r="M8" s="12">
        <v>0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>
        <v>1</v>
      </c>
      <c r="AG8" s="17"/>
      <c r="AH8" s="17"/>
      <c r="AI8" s="6">
        <v>0</v>
      </c>
      <c r="AJ8" s="13"/>
      <c r="AK8" s="26"/>
      <c r="AM8" s="26"/>
      <c r="AP8" s="43"/>
    </row>
    <row r="9" spans="1:42" x14ac:dyDescent="0.25">
      <c r="A9" s="17" t="s">
        <v>5</v>
      </c>
      <c r="B9" s="12">
        <v>504</v>
      </c>
      <c r="C9" s="12">
        <v>507</v>
      </c>
      <c r="D9" s="12">
        <f t="shared" si="0"/>
        <v>3</v>
      </c>
      <c r="E9" s="12">
        <v>14</v>
      </c>
      <c r="F9" s="12">
        <v>14</v>
      </c>
      <c r="G9" s="12">
        <f t="shared" si="1"/>
        <v>0</v>
      </c>
      <c r="H9" s="12">
        <v>11</v>
      </c>
      <c r="I9" s="12">
        <v>11</v>
      </c>
      <c r="J9" s="12"/>
      <c r="K9" s="12">
        <v>0</v>
      </c>
      <c r="L9" s="12">
        <v>0</v>
      </c>
      <c r="M9" s="12">
        <v>11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30">
        <v>1</v>
      </c>
      <c r="AH9" s="30"/>
      <c r="AI9" s="6">
        <v>8</v>
      </c>
      <c r="AJ9" s="13" t="e">
        <f>M9/#REF!</f>
        <v>#REF!</v>
      </c>
      <c r="AK9" s="26">
        <f t="shared" ref="AK9:AK15" si="2">B9/M9</f>
        <v>45.81818181818182</v>
      </c>
      <c r="AL9" s="1" t="e">
        <f>#REF!/#REF!</f>
        <v>#REF!</v>
      </c>
      <c r="AM9" s="1" t="e">
        <f>C9/#REF!</f>
        <v>#REF!</v>
      </c>
    </row>
    <row r="10" spans="1:42" x14ac:dyDescent="0.25">
      <c r="A10" s="17" t="s">
        <v>6</v>
      </c>
      <c r="B10" s="12">
        <v>751</v>
      </c>
      <c r="C10" s="12">
        <v>721</v>
      </c>
      <c r="D10" s="12">
        <f t="shared" si="0"/>
        <v>-30</v>
      </c>
      <c r="E10" s="12">
        <v>23</v>
      </c>
      <c r="F10" s="12">
        <v>20</v>
      </c>
      <c r="G10" s="12">
        <f t="shared" si="1"/>
        <v>-3</v>
      </c>
      <c r="H10" s="12">
        <v>14</v>
      </c>
      <c r="I10" s="12">
        <v>14</v>
      </c>
      <c r="J10" s="12"/>
      <c r="K10" s="12">
        <v>0</v>
      </c>
      <c r="L10" s="12">
        <v>0</v>
      </c>
      <c r="M10" s="12">
        <v>14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>
        <v>3</v>
      </c>
      <c r="AG10" s="30">
        <v>1</v>
      </c>
      <c r="AH10" s="30">
        <v>18</v>
      </c>
      <c r="AI10" s="6">
        <v>6</v>
      </c>
      <c r="AJ10" s="13" t="e">
        <f>M10/#REF!</f>
        <v>#REF!</v>
      </c>
      <c r="AK10" s="26">
        <f t="shared" si="2"/>
        <v>53.642857142857146</v>
      </c>
      <c r="AL10" s="1">
        <f>14.5/6</f>
        <v>2.4166666666666665</v>
      </c>
      <c r="AM10" s="1">
        <f>721/15</f>
        <v>48.06666666666667</v>
      </c>
    </row>
    <row r="11" spans="1:42" x14ac:dyDescent="0.25">
      <c r="A11" s="17" t="s">
        <v>7</v>
      </c>
      <c r="B11" s="12">
        <v>404</v>
      </c>
      <c r="C11" s="12">
        <v>362</v>
      </c>
      <c r="D11" s="12">
        <f t="shared" si="0"/>
        <v>-42</v>
      </c>
      <c r="E11" s="12">
        <v>20</v>
      </c>
      <c r="F11" s="12">
        <v>16</v>
      </c>
      <c r="G11" s="12">
        <f t="shared" si="1"/>
        <v>-4</v>
      </c>
      <c r="H11" s="12">
        <v>8</v>
      </c>
      <c r="I11" s="12">
        <v>8</v>
      </c>
      <c r="J11" s="12"/>
      <c r="K11" s="12">
        <v>2</v>
      </c>
      <c r="L11" s="12">
        <v>2</v>
      </c>
      <c r="M11" s="12">
        <v>10</v>
      </c>
      <c r="N11" s="12">
        <v>1</v>
      </c>
      <c r="O11" s="12"/>
      <c r="P11" s="12"/>
      <c r="Q11" s="12"/>
      <c r="R11" s="12"/>
      <c r="S11" s="12"/>
      <c r="T11" s="12"/>
      <c r="U11" s="12">
        <v>18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30"/>
      <c r="AH11" s="30">
        <v>6</v>
      </c>
      <c r="AI11" s="6">
        <v>3</v>
      </c>
      <c r="AJ11" s="13" t="e">
        <f>M11/#REF!</f>
        <v>#REF!</v>
      </c>
      <c r="AK11" s="26">
        <f t="shared" si="2"/>
        <v>40.4</v>
      </c>
      <c r="AL11" s="1" t="e">
        <f>#REF!/AI11</f>
        <v>#REF!</v>
      </c>
      <c r="AM11" s="1" t="e">
        <f>C11/#REF!</f>
        <v>#REF!</v>
      </c>
    </row>
    <row r="12" spans="1:42" x14ac:dyDescent="0.25">
      <c r="A12" s="17" t="s">
        <v>8</v>
      </c>
      <c r="B12" s="12">
        <v>267</v>
      </c>
      <c r="C12" s="12">
        <v>256</v>
      </c>
      <c r="D12" s="12">
        <f t="shared" si="0"/>
        <v>-11</v>
      </c>
      <c r="E12" s="12">
        <v>10</v>
      </c>
      <c r="F12" s="12">
        <v>8</v>
      </c>
      <c r="G12" s="12">
        <f t="shared" si="1"/>
        <v>-2</v>
      </c>
      <c r="H12" s="12">
        <v>5</v>
      </c>
      <c r="I12" s="12">
        <v>5</v>
      </c>
      <c r="J12" s="12"/>
      <c r="K12" s="12">
        <v>0</v>
      </c>
      <c r="L12" s="12">
        <v>0</v>
      </c>
      <c r="M12" s="12">
        <v>5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30">
        <v>1</v>
      </c>
      <c r="AH12" s="30"/>
      <c r="AI12" s="6">
        <v>1</v>
      </c>
      <c r="AJ12" s="13" t="e">
        <f>M12/#REF!</f>
        <v>#REF!</v>
      </c>
      <c r="AK12" s="26">
        <f t="shared" si="2"/>
        <v>53.4</v>
      </c>
      <c r="AL12" s="1" t="e">
        <f>#REF!/AI12</f>
        <v>#REF!</v>
      </c>
      <c r="AM12" s="1" t="e">
        <f>C12/#REF!</f>
        <v>#REF!</v>
      </c>
    </row>
    <row r="13" spans="1:42" x14ac:dyDescent="0.25">
      <c r="A13" s="17" t="s">
        <v>9</v>
      </c>
      <c r="B13" s="12">
        <v>544</v>
      </c>
      <c r="C13" s="12">
        <v>527</v>
      </c>
      <c r="D13" s="12">
        <f t="shared" si="0"/>
        <v>-17</v>
      </c>
      <c r="E13" s="12">
        <v>12</v>
      </c>
      <c r="F13" s="12">
        <v>13</v>
      </c>
      <c r="G13" s="12">
        <f t="shared" si="1"/>
        <v>1</v>
      </c>
      <c r="H13" s="12">
        <v>11</v>
      </c>
      <c r="I13" s="12">
        <v>11</v>
      </c>
      <c r="J13" s="12"/>
      <c r="K13" s="12">
        <v>0</v>
      </c>
      <c r="L13" s="12">
        <v>0</v>
      </c>
      <c r="M13" s="12">
        <v>11</v>
      </c>
      <c r="N13" s="12">
        <v>1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>
        <v>1</v>
      </c>
      <c r="AG13" s="30">
        <v>1</v>
      </c>
      <c r="AH13" s="30"/>
      <c r="AI13" s="6">
        <v>8</v>
      </c>
      <c r="AJ13" s="13">
        <f>11/8</f>
        <v>1.375</v>
      </c>
      <c r="AK13" s="26">
        <f t="shared" si="2"/>
        <v>49.454545454545453</v>
      </c>
      <c r="AL13" s="26" t="e">
        <f>#REF!/#REF!</f>
        <v>#REF!</v>
      </c>
      <c r="AM13" s="1" t="e">
        <f>C13/#REF!</f>
        <v>#REF!</v>
      </c>
    </row>
    <row r="14" spans="1:42" x14ac:dyDescent="0.25">
      <c r="A14" s="17" t="s">
        <v>10</v>
      </c>
      <c r="B14" s="12">
        <v>639</v>
      </c>
      <c r="C14" s="12">
        <v>616</v>
      </c>
      <c r="D14" s="12">
        <f t="shared" si="0"/>
        <v>-23</v>
      </c>
      <c r="E14" s="12">
        <v>18</v>
      </c>
      <c r="F14" s="12">
        <v>19</v>
      </c>
      <c r="G14" s="12">
        <f t="shared" si="1"/>
        <v>1</v>
      </c>
      <c r="H14" s="12">
        <v>13</v>
      </c>
      <c r="I14" s="12">
        <v>13</v>
      </c>
      <c r="J14" s="12"/>
      <c r="K14" s="12">
        <v>0</v>
      </c>
      <c r="L14" s="12">
        <v>0</v>
      </c>
      <c r="M14" s="12">
        <v>13</v>
      </c>
      <c r="N14" s="12"/>
      <c r="O14" s="12">
        <v>1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30">
        <v>1</v>
      </c>
      <c r="AH14" s="30"/>
      <c r="AI14" s="6">
        <v>12</v>
      </c>
      <c r="AJ14" s="13" t="e">
        <f>M14/#REF!</f>
        <v>#REF!</v>
      </c>
      <c r="AK14" s="26">
        <f t="shared" si="2"/>
        <v>49.153846153846153</v>
      </c>
      <c r="AL14" s="1" t="e">
        <f>#REF!/AI14</f>
        <v>#REF!</v>
      </c>
      <c r="AM14" s="1" t="e">
        <f>C14/#REF!</f>
        <v>#REF!</v>
      </c>
    </row>
    <row r="15" spans="1:42" x14ac:dyDescent="0.25">
      <c r="A15" s="17" t="s">
        <v>11</v>
      </c>
      <c r="B15" s="12">
        <v>617</v>
      </c>
      <c r="C15" s="12">
        <v>608</v>
      </c>
      <c r="D15" s="12">
        <f t="shared" si="0"/>
        <v>-9</v>
      </c>
      <c r="E15" s="12">
        <v>20</v>
      </c>
      <c r="F15" s="12">
        <v>19</v>
      </c>
      <c r="G15" s="12">
        <f t="shared" si="1"/>
        <v>-1</v>
      </c>
      <c r="H15" s="12">
        <v>15</v>
      </c>
      <c r="I15" s="14">
        <v>14</v>
      </c>
      <c r="J15" s="14">
        <f>I15-H15</f>
        <v>-1</v>
      </c>
      <c r="K15" s="12">
        <v>0</v>
      </c>
      <c r="L15" s="12">
        <v>0</v>
      </c>
      <c r="M15" s="12">
        <v>15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>
        <v>3</v>
      </c>
      <c r="AG15" s="30">
        <v>2</v>
      </c>
      <c r="AH15" s="30"/>
      <c r="AI15" s="6">
        <v>14</v>
      </c>
      <c r="AJ15" s="13" t="e">
        <f>M15/#REF!</f>
        <v>#REF!</v>
      </c>
      <c r="AK15" s="26">
        <f t="shared" si="2"/>
        <v>41.133333333333333</v>
      </c>
      <c r="AL15" s="1" t="e">
        <f>#REF!/#REF!</f>
        <v>#REF!</v>
      </c>
      <c r="AM15" s="1" t="e">
        <f>C15/#REF!</f>
        <v>#REF!</v>
      </c>
    </row>
    <row r="16" spans="1:42" x14ac:dyDescent="0.25">
      <c r="A16" s="17" t="s">
        <v>12</v>
      </c>
      <c r="B16" s="12">
        <v>16</v>
      </c>
      <c r="C16" s="12">
        <v>30</v>
      </c>
      <c r="D16" s="12">
        <f t="shared" si="0"/>
        <v>14</v>
      </c>
      <c r="E16" s="12">
        <v>2</v>
      </c>
      <c r="F16" s="12">
        <v>4</v>
      </c>
      <c r="G16" s="12">
        <f t="shared" si="1"/>
        <v>2</v>
      </c>
      <c r="H16" s="12">
        <v>2</v>
      </c>
      <c r="I16" s="12">
        <v>3</v>
      </c>
      <c r="J16" s="12"/>
      <c r="K16" s="12">
        <v>0</v>
      </c>
      <c r="L16" s="12">
        <v>0</v>
      </c>
      <c r="M16" s="12">
        <v>0</v>
      </c>
      <c r="N16" s="12">
        <v>1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>
        <v>5</v>
      </c>
      <c r="AG16" s="30"/>
      <c r="AH16" s="30"/>
      <c r="AI16" s="6">
        <v>1</v>
      </c>
      <c r="AJ16" s="13">
        <v>2</v>
      </c>
      <c r="AK16" s="26">
        <f>B16/H16</f>
        <v>8</v>
      </c>
      <c r="AL16" s="1" t="e">
        <f>#REF!/AI16</f>
        <v>#REF!</v>
      </c>
      <c r="AM16" s="1" t="e">
        <f>C16/#REF!</f>
        <v>#REF!</v>
      </c>
    </row>
    <row r="17" spans="1:39" x14ac:dyDescent="0.25">
      <c r="A17" s="17" t="s">
        <v>13</v>
      </c>
      <c r="B17" s="12">
        <v>779</v>
      </c>
      <c r="C17" s="12">
        <v>773</v>
      </c>
      <c r="D17" s="12">
        <f t="shared" si="0"/>
        <v>-6</v>
      </c>
      <c r="E17" s="12">
        <v>17</v>
      </c>
      <c r="F17" s="12">
        <v>19</v>
      </c>
      <c r="G17" s="12">
        <f t="shared" si="1"/>
        <v>2</v>
      </c>
      <c r="H17" s="12">
        <v>15</v>
      </c>
      <c r="I17" s="12">
        <v>15</v>
      </c>
      <c r="J17" s="12"/>
      <c r="K17" s="12">
        <v>0</v>
      </c>
      <c r="L17" s="12">
        <v>0</v>
      </c>
      <c r="M17" s="12">
        <v>15</v>
      </c>
      <c r="N17" s="12"/>
      <c r="O17" s="12"/>
      <c r="P17" s="12"/>
      <c r="Q17" s="12"/>
      <c r="R17" s="12"/>
      <c r="S17" s="12">
        <v>2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>
        <v>1</v>
      </c>
      <c r="AG17" s="30">
        <v>4</v>
      </c>
      <c r="AH17" s="30" t="s">
        <v>74</v>
      </c>
      <c r="AI17" s="6">
        <v>11</v>
      </c>
      <c r="AJ17" s="13" t="e">
        <f>M17/#REF!</f>
        <v>#REF!</v>
      </c>
      <c r="AK17" s="26">
        <f>B17/M17</f>
        <v>51.93333333333333</v>
      </c>
      <c r="AL17" s="1" t="e">
        <f>#REF!/AI17</f>
        <v>#REF!</v>
      </c>
      <c r="AM17" s="1" t="e">
        <f>C17/#REF!</f>
        <v>#REF!</v>
      </c>
    </row>
    <row r="18" spans="1:39" x14ac:dyDescent="0.25">
      <c r="A18" s="17" t="s">
        <v>14</v>
      </c>
      <c r="B18" s="12">
        <v>0</v>
      </c>
      <c r="C18" s="12">
        <v>0</v>
      </c>
      <c r="D18" s="12">
        <f t="shared" si="0"/>
        <v>0</v>
      </c>
      <c r="E18" s="12">
        <v>0</v>
      </c>
      <c r="F18" s="12">
        <v>0</v>
      </c>
      <c r="G18" s="12">
        <f t="shared" si="1"/>
        <v>0</v>
      </c>
      <c r="H18" s="12">
        <v>0</v>
      </c>
      <c r="I18" s="12"/>
      <c r="J18" s="12"/>
      <c r="K18" s="12">
        <v>0</v>
      </c>
      <c r="L18" s="12">
        <v>0</v>
      </c>
      <c r="M18" s="12">
        <v>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>
        <v>1</v>
      </c>
      <c r="AG18" s="30"/>
      <c r="AH18" s="30"/>
      <c r="AI18" s="6">
        <v>0</v>
      </c>
      <c r="AJ18" s="13">
        <v>0</v>
      </c>
      <c r="AK18" s="26">
        <v>0</v>
      </c>
      <c r="AL18" s="1">
        <v>0</v>
      </c>
      <c r="AM18" s="1">
        <v>0</v>
      </c>
    </row>
    <row r="19" spans="1:39" x14ac:dyDescent="0.25">
      <c r="A19" s="17" t="s">
        <v>15</v>
      </c>
      <c r="B19" s="15">
        <v>592</v>
      </c>
      <c r="C19" s="12">
        <v>0</v>
      </c>
      <c r="D19" s="12">
        <v>0</v>
      </c>
      <c r="E19" s="16">
        <v>13</v>
      </c>
      <c r="F19" s="12">
        <v>0</v>
      </c>
      <c r="G19" s="12">
        <v>0</v>
      </c>
      <c r="H19" s="12">
        <v>10</v>
      </c>
      <c r="I19" s="12"/>
      <c r="J19" s="12"/>
      <c r="K19" s="12">
        <v>0</v>
      </c>
      <c r="L19" s="12">
        <v>0</v>
      </c>
      <c r="M19" s="12">
        <v>10</v>
      </c>
      <c r="N19" s="12"/>
      <c r="O19" s="12">
        <v>1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30">
        <v>2</v>
      </c>
      <c r="AH19" s="30"/>
      <c r="AI19" s="6">
        <v>0</v>
      </c>
      <c r="AJ19" s="13" t="e">
        <f>M19/#REF!</f>
        <v>#REF!</v>
      </c>
      <c r="AK19" s="26">
        <f t="shared" ref="AK19:AK44" si="3">B19/M19</f>
        <v>59.2</v>
      </c>
      <c r="AL19" s="1">
        <v>0</v>
      </c>
      <c r="AM19" s="1">
        <v>0</v>
      </c>
    </row>
    <row r="20" spans="1:39" x14ac:dyDescent="0.25">
      <c r="A20" s="17" t="s">
        <v>16</v>
      </c>
      <c r="B20" s="15">
        <v>687</v>
      </c>
      <c r="C20" s="12">
        <v>0</v>
      </c>
      <c r="D20" s="12">
        <v>0</v>
      </c>
      <c r="E20" s="16">
        <v>6</v>
      </c>
      <c r="F20" s="12">
        <v>0</v>
      </c>
      <c r="G20" s="12">
        <v>0</v>
      </c>
      <c r="H20" s="12">
        <v>10</v>
      </c>
      <c r="I20" s="12"/>
      <c r="J20" s="12"/>
      <c r="K20" s="12">
        <v>3</v>
      </c>
      <c r="L20" s="12">
        <v>3</v>
      </c>
      <c r="M20" s="12">
        <v>13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>
        <v>3</v>
      </c>
      <c r="AG20" s="30">
        <v>1</v>
      </c>
      <c r="AH20" s="30">
        <v>18</v>
      </c>
      <c r="AI20" s="6">
        <v>0</v>
      </c>
      <c r="AJ20" s="13" t="e">
        <f>M20/#REF!</f>
        <v>#REF!</v>
      </c>
      <c r="AK20" s="26">
        <f t="shared" si="3"/>
        <v>52.846153846153847</v>
      </c>
      <c r="AL20" s="1">
        <v>0</v>
      </c>
      <c r="AM20" s="1" t="e">
        <f>C20/#REF!</f>
        <v>#REF!</v>
      </c>
    </row>
    <row r="21" spans="1:39" x14ac:dyDescent="0.25">
      <c r="A21" s="17" t="s">
        <v>17</v>
      </c>
      <c r="B21" s="12">
        <v>904</v>
      </c>
      <c r="C21" s="12">
        <v>896</v>
      </c>
      <c r="D21" s="12">
        <f t="shared" si="0"/>
        <v>-8</v>
      </c>
      <c r="E21" s="12">
        <v>21</v>
      </c>
      <c r="F21" s="12">
        <v>20</v>
      </c>
      <c r="G21" s="12">
        <f t="shared" si="1"/>
        <v>-1</v>
      </c>
      <c r="H21" s="12">
        <v>9</v>
      </c>
      <c r="I21" s="12">
        <v>9</v>
      </c>
      <c r="J21" s="12"/>
      <c r="K21" s="12">
        <v>3</v>
      </c>
      <c r="L21" s="12">
        <v>3</v>
      </c>
      <c r="M21" s="12">
        <v>12</v>
      </c>
      <c r="N21" s="12"/>
      <c r="O21" s="12"/>
      <c r="P21" s="12"/>
      <c r="Q21" s="12"/>
      <c r="R21" s="12"/>
      <c r="S21" s="12"/>
      <c r="T21" s="12"/>
      <c r="U21" s="12">
        <v>18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30">
        <v>1</v>
      </c>
      <c r="AH21" s="30">
        <v>18</v>
      </c>
      <c r="AI21" s="6">
        <v>2</v>
      </c>
      <c r="AJ21" s="13" t="e">
        <f>M21/#REF!</f>
        <v>#REF!</v>
      </c>
      <c r="AK21" s="26">
        <f t="shared" si="3"/>
        <v>75.333333333333329</v>
      </c>
      <c r="AL21" s="1" t="e">
        <f>#REF!/AI21</f>
        <v>#REF!</v>
      </c>
      <c r="AM21" s="1" t="e">
        <f>C21/#REF!</f>
        <v>#REF!</v>
      </c>
    </row>
    <row r="22" spans="1:39" x14ac:dyDescent="0.25">
      <c r="A22" s="17" t="s">
        <v>18</v>
      </c>
      <c r="B22" s="12">
        <v>1096</v>
      </c>
      <c r="C22" s="12">
        <v>1068</v>
      </c>
      <c r="D22" s="12">
        <f t="shared" si="0"/>
        <v>-28</v>
      </c>
      <c r="E22" s="12">
        <v>30</v>
      </c>
      <c r="F22" s="23">
        <v>35</v>
      </c>
      <c r="G22" s="12">
        <f t="shared" si="1"/>
        <v>5</v>
      </c>
      <c r="H22" s="12">
        <v>16</v>
      </c>
      <c r="I22" s="12">
        <v>16</v>
      </c>
      <c r="J22" s="12"/>
      <c r="K22" s="12">
        <v>1</v>
      </c>
      <c r="L22" s="12">
        <v>1</v>
      </c>
      <c r="M22" s="12">
        <v>17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>
        <v>1</v>
      </c>
      <c r="AG22" s="30">
        <v>2</v>
      </c>
      <c r="AH22" s="30"/>
      <c r="AI22" s="6">
        <v>8</v>
      </c>
      <c r="AJ22" s="13" t="e">
        <f>M22/#REF!</f>
        <v>#REF!</v>
      </c>
      <c r="AK22" s="26">
        <f t="shared" si="3"/>
        <v>64.470588235294116</v>
      </c>
      <c r="AL22" s="1" t="e">
        <f>#REF!/#REF!</f>
        <v>#REF!</v>
      </c>
      <c r="AM22" s="1" t="e">
        <f>C22/#REF!</f>
        <v>#REF!</v>
      </c>
    </row>
    <row r="23" spans="1:39" x14ac:dyDescent="0.25">
      <c r="A23" s="17" t="s">
        <v>19</v>
      </c>
      <c r="B23" s="12">
        <v>1245</v>
      </c>
      <c r="C23" s="12">
        <v>1275</v>
      </c>
      <c r="D23" s="12">
        <f t="shared" si="0"/>
        <v>30</v>
      </c>
      <c r="E23" s="12">
        <v>22</v>
      </c>
      <c r="F23" s="12">
        <v>25</v>
      </c>
      <c r="G23" s="12">
        <f t="shared" si="1"/>
        <v>3</v>
      </c>
      <c r="H23" s="12">
        <v>20</v>
      </c>
      <c r="I23" s="12">
        <v>19</v>
      </c>
      <c r="J23" s="12"/>
      <c r="K23" s="12">
        <v>0</v>
      </c>
      <c r="L23" s="12">
        <v>0</v>
      </c>
      <c r="M23" s="12">
        <v>20</v>
      </c>
      <c r="N23" s="12"/>
      <c r="O23" s="12"/>
      <c r="P23" s="12">
        <v>18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>
        <v>4</v>
      </c>
      <c r="AG23" s="30">
        <v>2</v>
      </c>
      <c r="AH23" s="30"/>
      <c r="AI23" s="6">
        <v>11</v>
      </c>
      <c r="AJ23" s="13" t="e">
        <f>M23/#REF!</f>
        <v>#REF!</v>
      </c>
      <c r="AK23" s="26">
        <f t="shared" si="3"/>
        <v>62.25</v>
      </c>
      <c r="AL23" s="1" t="e">
        <f>#REF!/#REF!</f>
        <v>#REF!</v>
      </c>
      <c r="AM23" s="1" t="e">
        <f>C23/#REF!</f>
        <v>#REF!</v>
      </c>
    </row>
    <row r="24" spans="1:39" x14ac:dyDescent="0.25">
      <c r="A24" s="17" t="s">
        <v>20</v>
      </c>
      <c r="B24" s="12">
        <v>926</v>
      </c>
      <c r="C24" s="12">
        <v>911</v>
      </c>
      <c r="D24" s="12">
        <f t="shared" si="0"/>
        <v>-15</v>
      </c>
      <c r="E24" s="12">
        <v>37</v>
      </c>
      <c r="F24" s="23">
        <v>40</v>
      </c>
      <c r="G24" s="12">
        <f t="shared" si="1"/>
        <v>3</v>
      </c>
      <c r="H24" s="12">
        <v>12</v>
      </c>
      <c r="I24" s="12">
        <v>14</v>
      </c>
      <c r="J24" s="12"/>
      <c r="K24" s="12">
        <v>0</v>
      </c>
      <c r="L24" s="12">
        <v>0</v>
      </c>
      <c r="M24" s="12">
        <v>12</v>
      </c>
      <c r="N24" s="12"/>
      <c r="O24" s="12"/>
      <c r="P24" s="12">
        <v>9</v>
      </c>
      <c r="Q24" s="12"/>
      <c r="R24" s="12"/>
      <c r="S24" s="12">
        <v>2</v>
      </c>
      <c r="T24" s="12"/>
      <c r="U24" s="12"/>
      <c r="V24" s="12"/>
      <c r="W24" s="12"/>
      <c r="X24" s="12"/>
      <c r="Y24" s="12"/>
      <c r="Z24" s="12"/>
      <c r="AA24" s="12">
        <v>1</v>
      </c>
      <c r="AB24" s="12"/>
      <c r="AC24" s="12"/>
      <c r="AD24" s="12"/>
      <c r="AE24" s="12"/>
      <c r="AF24" s="12">
        <v>7</v>
      </c>
      <c r="AG24" s="30"/>
      <c r="AH24" s="30"/>
      <c r="AI24" s="6">
        <v>3</v>
      </c>
      <c r="AJ24" s="13" t="e">
        <f>M24/#REF!</f>
        <v>#REF!</v>
      </c>
      <c r="AK24" s="26">
        <f t="shared" si="3"/>
        <v>77.166666666666671</v>
      </c>
      <c r="AL24" s="1" t="e">
        <f>#REF!/#REF!</f>
        <v>#REF!</v>
      </c>
      <c r="AM24" s="1" t="e">
        <f>C24/#REF!</f>
        <v>#REF!</v>
      </c>
    </row>
    <row r="25" spans="1:39" x14ac:dyDescent="0.25">
      <c r="A25" s="17" t="s">
        <v>21</v>
      </c>
      <c r="B25" s="12">
        <v>875</v>
      </c>
      <c r="C25" s="12">
        <v>853</v>
      </c>
      <c r="D25" s="12">
        <f t="shared" si="0"/>
        <v>-22</v>
      </c>
      <c r="E25" s="12">
        <v>7</v>
      </c>
      <c r="F25" s="12">
        <v>7</v>
      </c>
      <c r="G25" s="12">
        <f t="shared" si="1"/>
        <v>0</v>
      </c>
      <c r="H25" s="12">
        <v>13</v>
      </c>
      <c r="I25" s="12">
        <v>13</v>
      </c>
      <c r="J25" s="12"/>
      <c r="K25" s="12">
        <v>0</v>
      </c>
      <c r="L25" s="12">
        <v>0</v>
      </c>
      <c r="M25" s="12">
        <v>13</v>
      </c>
      <c r="N25" s="12"/>
      <c r="O25" s="12"/>
      <c r="P25" s="12"/>
      <c r="Q25" s="12"/>
      <c r="R25" s="12"/>
      <c r="S25" s="12"/>
      <c r="T25" s="12"/>
      <c r="U25" s="12"/>
      <c r="V25" s="12"/>
      <c r="W25" s="12">
        <v>18</v>
      </c>
      <c r="X25" s="12"/>
      <c r="Y25" s="12"/>
      <c r="Z25" s="12"/>
      <c r="AA25" s="12"/>
      <c r="AB25" s="12"/>
      <c r="AC25" s="12"/>
      <c r="AD25" s="12"/>
      <c r="AE25" s="12"/>
      <c r="AF25" s="12">
        <v>1</v>
      </c>
      <c r="AG25" s="30">
        <v>2</v>
      </c>
      <c r="AH25" s="30" t="s">
        <v>73</v>
      </c>
      <c r="AI25" s="6">
        <v>5</v>
      </c>
      <c r="AJ25" s="13" t="e">
        <f>M25/#REF!</f>
        <v>#REF!</v>
      </c>
      <c r="AK25" s="26">
        <f t="shared" si="3"/>
        <v>67.307692307692307</v>
      </c>
      <c r="AL25" s="1" t="e">
        <f>#REF!/#REF!</f>
        <v>#REF!</v>
      </c>
      <c r="AM25" s="1" t="e">
        <f>C25/#REF!</f>
        <v>#REF!</v>
      </c>
    </row>
    <row r="26" spans="1:39" x14ac:dyDescent="0.25">
      <c r="A26" s="17" t="s">
        <v>22</v>
      </c>
      <c r="B26" s="12">
        <v>1189</v>
      </c>
      <c r="C26" s="12">
        <v>1210</v>
      </c>
      <c r="D26" s="12">
        <f t="shared" si="0"/>
        <v>21</v>
      </c>
      <c r="E26" s="12">
        <v>18</v>
      </c>
      <c r="F26" s="12">
        <v>14</v>
      </c>
      <c r="G26" s="12">
        <f t="shared" si="1"/>
        <v>-4</v>
      </c>
      <c r="H26" s="12">
        <v>16</v>
      </c>
      <c r="I26" s="12">
        <v>16</v>
      </c>
      <c r="J26" s="12"/>
      <c r="K26" s="12">
        <v>0</v>
      </c>
      <c r="L26" s="12">
        <v>0</v>
      </c>
      <c r="M26" s="12">
        <v>16</v>
      </c>
      <c r="N26" s="12"/>
      <c r="O26" s="12">
        <v>1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>
        <v>2</v>
      </c>
      <c r="AG26" s="30">
        <v>2</v>
      </c>
      <c r="AH26" s="30">
        <v>18</v>
      </c>
      <c r="AI26" s="6">
        <v>5</v>
      </c>
      <c r="AJ26" s="13" t="e">
        <f>M26/#REF!</f>
        <v>#REF!</v>
      </c>
      <c r="AK26" s="26">
        <f t="shared" si="3"/>
        <v>74.3125</v>
      </c>
      <c r="AL26" s="1" t="e">
        <f>#REF!/#REF!</f>
        <v>#REF!</v>
      </c>
      <c r="AM26" s="1" t="e">
        <f>C26/#REF!</f>
        <v>#REF!</v>
      </c>
    </row>
    <row r="27" spans="1:39" x14ac:dyDescent="0.25">
      <c r="A27" s="17" t="s">
        <v>23</v>
      </c>
      <c r="B27" s="12">
        <v>1058</v>
      </c>
      <c r="C27" s="12">
        <v>925</v>
      </c>
      <c r="D27" s="12">
        <f t="shared" si="0"/>
        <v>-133</v>
      </c>
      <c r="E27" s="12">
        <v>28</v>
      </c>
      <c r="F27" s="12">
        <v>21</v>
      </c>
      <c r="G27" s="12">
        <f t="shared" si="1"/>
        <v>-7</v>
      </c>
      <c r="H27" s="12">
        <v>18</v>
      </c>
      <c r="I27" s="14">
        <v>17</v>
      </c>
      <c r="J27" s="14">
        <f>I27-H27</f>
        <v>-1</v>
      </c>
      <c r="K27" s="12">
        <v>0</v>
      </c>
      <c r="L27" s="12">
        <v>0</v>
      </c>
      <c r="M27" s="12">
        <v>18</v>
      </c>
      <c r="N27" s="12"/>
      <c r="O27" s="12"/>
      <c r="P27" s="12">
        <v>6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>
        <v>1</v>
      </c>
      <c r="AG27" s="30">
        <v>2</v>
      </c>
      <c r="AH27" s="30">
        <v>18</v>
      </c>
      <c r="AI27" s="6">
        <v>10</v>
      </c>
      <c r="AJ27" s="13" t="e">
        <f>M27/#REF!</f>
        <v>#REF!</v>
      </c>
      <c r="AK27" s="26">
        <f t="shared" si="3"/>
        <v>58.777777777777779</v>
      </c>
      <c r="AL27" s="1" t="e">
        <f>#REF!/AI27</f>
        <v>#REF!</v>
      </c>
      <c r="AM27" s="1" t="e">
        <f>C27/#REF!</f>
        <v>#REF!</v>
      </c>
    </row>
    <row r="28" spans="1:39" x14ac:dyDescent="0.25">
      <c r="A28" s="17" t="s">
        <v>24</v>
      </c>
      <c r="B28" s="12">
        <v>864</v>
      </c>
      <c r="C28" s="12">
        <v>851</v>
      </c>
      <c r="D28" s="12">
        <f t="shared" si="0"/>
        <v>-13</v>
      </c>
      <c r="E28" s="12">
        <v>14</v>
      </c>
      <c r="F28" s="12">
        <v>14</v>
      </c>
      <c r="G28" s="12">
        <f t="shared" si="1"/>
        <v>0</v>
      </c>
      <c r="H28" s="12">
        <v>14</v>
      </c>
      <c r="I28" s="17">
        <v>14</v>
      </c>
      <c r="J28" s="17"/>
      <c r="K28" s="12">
        <v>0</v>
      </c>
      <c r="L28" s="12">
        <v>0</v>
      </c>
      <c r="M28" s="12">
        <v>14</v>
      </c>
      <c r="N28" s="12"/>
      <c r="O28" s="12">
        <v>1</v>
      </c>
      <c r="P28" s="12">
        <v>18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30">
        <v>1</v>
      </c>
      <c r="AH28" s="30">
        <v>18</v>
      </c>
      <c r="AI28" s="6">
        <v>6</v>
      </c>
      <c r="AJ28" s="13" t="e">
        <f>M28/#REF!</f>
        <v>#REF!</v>
      </c>
      <c r="AK28" s="26">
        <f t="shared" si="3"/>
        <v>61.714285714285715</v>
      </c>
      <c r="AL28" s="1" t="e">
        <f>#REF!/AI28</f>
        <v>#REF!</v>
      </c>
      <c r="AM28" s="1" t="e">
        <f>C28/#REF!</f>
        <v>#REF!</v>
      </c>
    </row>
    <row r="29" spans="1:39" x14ac:dyDescent="0.25">
      <c r="A29" s="17" t="s">
        <v>25</v>
      </c>
      <c r="B29" s="12">
        <v>713</v>
      </c>
      <c r="C29" s="12">
        <v>713</v>
      </c>
      <c r="D29" s="12">
        <f t="shared" si="0"/>
        <v>0</v>
      </c>
      <c r="E29" s="12">
        <v>15</v>
      </c>
      <c r="F29" s="12">
        <v>12</v>
      </c>
      <c r="G29" s="12">
        <f t="shared" si="1"/>
        <v>-3</v>
      </c>
      <c r="H29" s="12">
        <v>14</v>
      </c>
      <c r="I29" s="14">
        <v>13</v>
      </c>
      <c r="J29" s="14">
        <f>I29-H29</f>
        <v>-1</v>
      </c>
      <c r="K29" s="12">
        <v>0</v>
      </c>
      <c r="L29" s="12">
        <v>0</v>
      </c>
      <c r="M29" s="12">
        <v>14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30">
        <v>1</v>
      </c>
      <c r="AH29" s="30" t="s">
        <v>75</v>
      </c>
      <c r="AI29" s="6">
        <v>7</v>
      </c>
      <c r="AJ29" s="13" t="e">
        <f>M29/#REF!</f>
        <v>#REF!</v>
      </c>
      <c r="AK29" s="26">
        <f t="shared" si="3"/>
        <v>50.928571428571431</v>
      </c>
      <c r="AL29" s="1">
        <v>2</v>
      </c>
      <c r="AM29" s="1" t="e">
        <f>C29/#REF!</f>
        <v>#REF!</v>
      </c>
    </row>
    <row r="30" spans="1:39" x14ac:dyDescent="0.25">
      <c r="A30" s="17" t="s">
        <v>26</v>
      </c>
      <c r="B30" s="12">
        <v>1212</v>
      </c>
      <c r="C30" s="12">
        <v>1190</v>
      </c>
      <c r="D30" s="12">
        <f t="shared" si="0"/>
        <v>-22</v>
      </c>
      <c r="E30" s="12">
        <v>49</v>
      </c>
      <c r="F30" s="23">
        <v>50</v>
      </c>
      <c r="G30" s="12">
        <f t="shared" si="1"/>
        <v>1</v>
      </c>
      <c r="H30" s="12">
        <v>18</v>
      </c>
      <c r="I30" s="14">
        <v>17</v>
      </c>
      <c r="J30" s="14">
        <v>-1</v>
      </c>
      <c r="K30" s="12">
        <v>0</v>
      </c>
      <c r="L30" s="12">
        <v>0</v>
      </c>
      <c r="M30" s="12">
        <v>18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>
        <v>1</v>
      </c>
      <c r="AG30" s="30">
        <v>2</v>
      </c>
      <c r="AH30" s="30"/>
      <c r="AI30" s="6">
        <v>5</v>
      </c>
      <c r="AJ30" s="13" t="e">
        <f>M30/#REF!</f>
        <v>#REF!</v>
      </c>
      <c r="AK30" s="26">
        <f t="shared" si="3"/>
        <v>67.333333333333329</v>
      </c>
      <c r="AL30" s="1" t="e">
        <f>#REF!/AI30</f>
        <v>#REF!</v>
      </c>
      <c r="AM30" s="1" t="e">
        <f>C30/#REF!</f>
        <v>#REF!</v>
      </c>
    </row>
    <row r="31" spans="1:39" x14ac:dyDescent="0.25">
      <c r="A31" s="17" t="s">
        <v>27</v>
      </c>
      <c r="B31" s="12">
        <v>774</v>
      </c>
      <c r="C31" s="12">
        <v>754</v>
      </c>
      <c r="D31" s="12">
        <f t="shared" si="0"/>
        <v>-20</v>
      </c>
      <c r="E31" s="12">
        <v>20</v>
      </c>
      <c r="F31" s="12">
        <v>21</v>
      </c>
      <c r="G31" s="12">
        <f t="shared" si="1"/>
        <v>1</v>
      </c>
      <c r="H31" s="12">
        <v>13</v>
      </c>
      <c r="I31" s="12">
        <v>13</v>
      </c>
      <c r="J31" s="12"/>
      <c r="K31" s="12">
        <v>0</v>
      </c>
      <c r="L31" s="12">
        <v>0</v>
      </c>
      <c r="M31" s="12">
        <v>13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30"/>
      <c r="AH31" s="30">
        <v>18</v>
      </c>
      <c r="AI31" s="6">
        <v>8</v>
      </c>
      <c r="AJ31" s="13" t="e">
        <f>M31/#REF!</f>
        <v>#REF!</v>
      </c>
      <c r="AK31" s="26">
        <f t="shared" si="3"/>
        <v>59.53846153846154</v>
      </c>
      <c r="AL31" s="1" t="e">
        <f>#REF!/AI31</f>
        <v>#REF!</v>
      </c>
      <c r="AM31" s="1" t="e">
        <f>C31/#REF!</f>
        <v>#REF!</v>
      </c>
    </row>
    <row r="32" spans="1:39" x14ac:dyDescent="0.25">
      <c r="A32" s="17" t="s">
        <v>28</v>
      </c>
      <c r="B32" s="12">
        <v>858</v>
      </c>
      <c r="C32" s="12">
        <v>862</v>
      </c>
      <c r="D32" s="12">
        <f t="shared" si="0"/>
        <v>4</v>
      </c>
      <c r="E32" s="12">
        <v>26</v>
      </c>
      <c r="F32" s="23">
        <v>31</v>
      </c>
      <c r="G32" s="12">
        <f t="shared" si="1"/>
        <v>5</v>
      </c>
      <c r="H32" s="12">
        <v>14</v>
      </c>
      <c r="I32" s="12">
        <v>14</v>
      </c>
      <c r="J32" s="17"/>
      <c r="K32" s="12">
        <v>0</v>
      </c>
      <c r="L32" s="12">
        <v>0</v>
      </c>
      <c r="M32" s="12">
        <v>14</v>
      </c>
      <c r="N32" s="12"/>
      <c r="O32" s="12"/>
      <c r="P32" s="12"/>
      <c r="Q32" s="12"/>
      <c r="R32" s="12"/>
      <c r="S32" s="12">
        <v>1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30">
        <v>1</v>
      </c>
      <c r="AH32" s="30"/>
      <c r="AI32" s="6">
        <v>3</v>
      </c>
      <c r="AJ32" s="13" t="e">
        <f>M32/#REF!</f>
        <v>#REF!</v>
      </c>
      <c r="AK32" s="26">
        <f t="shared" si="3"/>
        <v>61.285714285714285</v>
      </c>
      <c r="AL32" s="1" t="e">
        <f>#REF!/AI32</f>
        <v>#REF!</v>
      </c>
      <c r="AM32" s="1" t="e">
        <f>C32/#REF!</f>
        <v>#REF!</v>
      </c>
    </row>
    <row r="33" spans="1:39" x14ac:dyDescent="0.25">
      <c r="A33" s="17" t="s">
        <v>29</v>
      </c>
      <c r="B33" s="12">
        <v>778</v>
      </c>
      <c r="C33" s="12">
        <v>781</v>
      </c>
      <c r="D33" s="12">
        <f t="shared" si="0"/>
        <v>3</v>
      </c>
      <c r="E33" s="12">
        <v>18</v>
      </c>
      <c r="F33" s="12">
        <v>16</v>
      </c>
      <c r="G33" s="12">
        <f t="shared" si="1"/>
        <v>-2</v>
      </c>
      <c r="H33" s="12">
        <v>13</v>
      </c>
      <c r="I33" s="12">
        <v>13</v>
      </c>
      <c r="J33" s="12"/>
      <c r="K33" s="12">
        <v>0</v>
      </c>
      <c r="L33" s="12">
        <v>0</v>
      </c>
      <c r="M33" s="12">
        <v>13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>
        <v>1</v>
      </c>
      <c r="AG33" s="30">
        <v>1</v>
      </c>
      <c r="AH33" s="30"/>
      <c r="AI33" s="6">
        <v>7</v>
      </c>
      <c r="AJ33" s="13" t="e">
        <f>M33/#REF!</f>
        <v>#REF!</v>
      </c>
      <c r="AK33" s="26">
        <f t="shared" si="3"/>
        <v>59.846153846153847</v>
      </c>
      <c r="AL33" s="1" t="e">
        <f>#REF!/AI33</f>
        <v>#REF!</v>
      </c>
      <c r="AM33" s="1" t="e">
        <f>C33/#REF!</f>
        <v>#REF!</v>
      </c>
    </row>
    <row r="34" spans="1:39" x14ac:dyDescent="0.25">
      <c r="A34" s="17" t="s">
        <v>30</v>
      </c>
      <c r="B34" s="12">
        <v>662</v>
      </c>
      <c r="C34" s="12">
        <v>842</v>
      </c>
      <c r="D34" s="12">
        <f t="shared" si="0"/>
        <v>180</v>
      </c>
      <c r="E34" s="12">
        <v>27</v>
      </c>
      <c r="F34" s="23">
        <v>32</v>
      </c>
      <c r="G34" s="12">
        <f t="shared" si="1"/>
        <v>5</v>
      </c>
      <c r="H34" s="12">
        <v>12</v>
      </c>
      <c r="I34" s="18">
        <v>14</v>
      </c>
      <c r="J34" s="18">
        <f>I34-H34</f>
        <v>2</v>
      </c>
      <c r="K34" s="12">
        <v>0</v>
      </c>
      <c r="L34" s="12">
        <v>0</v>
      </c>
      <c r="M34" s="12">
        <v>12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30">
        <v>1</v>
      </c>
      <c r="AH34" s="30" t="s">
        <v>72</v>
      </c>
      <c r="AI34" s="6">
        <v>5</v>
      </c>
      <c r="AJ34" s="13" t="e">
        <f>M34/#REF!</f>
        <v>#REF!</v>
      </c>
      <c r="AK34" s="26">
        <f t="shared" si="3"/>
        <v>55.166666666666664</v>
      </c>
      <c r="AL34" s="1">
        <f>14.5/5</f>
        <v>2.9</v>
      </c>
      <c r="AM34" s="1" t="e">
        <f>C34/#REF!</f>
        <v>#REF!</v>
      </c>
    </row>
    <row r="35" spans="1:39" x14ac:dyDescent="0.25">
      <c r="A35" s="17" t="s">
        <v>39</v>
      </c>
      <c r="B35" s="12">
        <v>914</v>
      </c>
      <c r="C35" s="12">
        <v>905</v>
      </c>
      <c r="D35" s="12">
        <f t="shared" si="0"/>
        <v>-9</v>
      </c>
      <c r="E35" s="12">
        <v>22</v>
      </c>
      <c r="F35" s="12">
        <v>24</v>
      </c>
      <c r="G35" s="12">
        <f t="shared" si="1"/>
        <v>2</v>
      </c>
      <c r="H35" s="12">
        <v>15</v>
      </c>
      <c r="I35" s="12">
        <v>15</v>
      </c>
      <c r="J35" s="12"/>
      <c r="K35" s="12">
        <v>0</v>
      </c>
      <c r="L35" s="12">
        <v>0</v>
      </c>
      <c r="M35" s="12">
        <v>15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30">
        <v>1</v>
      </c>
      <c r="AH35" s="30">
        <v>18</v>
      </c>
      <c r="AI35" s="6">
        <v>6</v>
      </c>
      <c r="AJ35" s="13" t="e">
        <f>M35/#REF!</f>
        <v>#REF!</v>
      </c>
      <c r="AK35" s="26">
        <f t="shared" si="3"/>
        <v>60.93333333333333</v>
      </c>
      <c r="AL35" s="1" t="e">
        <f>#REF!/AI35</f>
        <v>#REF!</v>
      </c>
      <c r="AM35" s="1" t="e">
        <f>C35/#REF!</f>
        <v>#REF!</v>
      </c>
    </row>
    <row r="36" spans="1:39" x14ac:dyDescent="0.25">
      <c r="A36" s="17" t="s">
        <v>31</v>
      </c>
      <c r="B36" s="12">
        <v>1273</v>
      </c>
      <c r="C36" s="12">
        <v>1257</v>
      </c>
      <c r="D36" s="12">
        <f t="shared" si="0"/>
        <v>-16</v>
      </c>
      <c r="E36" s="12">
        <v>76</v>
      </c>
      <c r="F36" s="23">
        <v>88</v>
      </c>
      <c r="G36" s="12">
        <f t="shared" si="1"/>
        <v>12</v>
      </c>
      <c r="H36" s="12">
        <v>17</v>
      </c>
      <c r="I36" s="18">
        <v>18</v>
      </c>
      <c r="J36" s="18">
        <f>I36-H36</f>
        <v>1</v>
      </c>
      <c r="K36" s="12">
        <v>0</v>
      </c>
      <c r="L36" s="12">
        <v>0</v>
      </c>
      <c r="M36" s="12">
        <v>17</v>
      </c>
      <c r="N36" s="12"/>
      <c r="O36" s="12"/>
      <c r="P36" s="12">
        <v>1</v>
      </c>
      <c r="Q36" s="12"/>
      <c r="R36" s="12"/>
      <c r="S36" s="12"/>
      <c r="T36" s="12"/>
      <c r="U36" s="12">
        <v>18</v>
      </c>
      <c r="V36" s="12"/>
      <c r="W36" s="12"/>
      <c r="X36" s="12"/>
      <c r="Y36" s="12"/>
      <c r="Z36" s="12"/>
      <c r="AA36" s="12">
        <v>18</v>
      </c>
      <c r="AB36" s="12"/>
      <c r="AC36" s="12"/>
      <c r="AD36" s="12"/>
      <c r="AE36" s="12"/>
      <c r="AF36" s="12"/>
      <c r="AG36" s="30">
        <v>2</v>
      </c>
      <c r="AH36" s="30" t="s">
        <v>72</v>
      </c>
      <c r="AI36" s="6">
        <v>4</v>
      </c>
      <c r="AJ36" s="13" t="e">
        <f>M36/#REF!</f>
        <v>#REF!</v>
      </c>
      <c r="AK36" s="26">
        <f t="shared" si="3"/>
        <v>74.882352941176464</v>
      </c>
      <c r="AL36" s="1" t="e">
        <f>#REF!/AI36</f>
        <v>#REF!</v>
      </c>
      <c r="AM36" s="1" t="e">
        <f>C36/#REF!</f>
        <v>#REF!</v>
      </c>
    </row>
    <row r="37" spans="1:39" x14ac:dyDescent="0.25">
      <c r="A37" s="17" t="s">
        <v>32</v>
      </c>
      <c r="B37" s="12">
        <v>894</v>
      </c>
      <c r="C37" s="12">
        <v>884</v>
      </c>
      <c r="D37" s="12">
        <f t="shared" si="0"/>
        <v>-10</v>
      </c>
      <c r="E37" s="12">
        <v>27</v>
      </c>
      <c r="F37" s="23">
        <v>30</v>
      </c>
      <c r="G37" s="12">
        <f t="shared" si="1"/>
        <v>3</v>
      </c>
      <c r="H37" s="12">
        <v>13</v>
      </c>
      <c r="I37" s="12">
        <v>13</v>
      </c>
      <c r="J37" s="12"/>
      <c r="K37" s="12">
        <v>0</v>
      </c>
      <c r="L37" s="12">
        <v>0</v>
      </c>
      <c r="M37" s="12">
        <v>13</v>
      </c>
      <c r="N37" s="12"/>
      <c r="O37" s="12">
        <v>1</v>
      </c>
      <c r="P37" s="12"/>
      <c r="Q37" s="12"/>
      <c r="R37" s="12"/>
      <c r="S37" s="12"/>
      <c r="T37" s="12"/>
      <c r="U37" s="12"/>
      <c r="V37" s="12"/>
      <c r="W37" s="12"/>
      <c r="X37" s="12"/>
      <c r="Y37" s="12">
        <v>12</v>
      </c>
      <c r="Z37" s="12"/>
      <c r="AA37" s="12"/>
      <c r="AB37" s="12"/>
      <c r="AC37" s="12"/>
      <c r="AD37" s="12">
        <v>1</v>
      </c>
      <c r="AE37" s="12"/>
      <c r="AF37" s="12"/>
      <c r="AG37" s="30">
        <v>2</v>
      </c>
      <c r="AH37" s="30"/>
      <c r="AI37" s="6">
        <v>4</v>
      </c>
      <c r="AJ37" s="13" t="e">
        <f>M37/#REF!</f>
        <v>#REF!</v>
      </c>
      <c r="AK37" s="26">
        <f t="shared" si="3"/>
        <v>68.769230769230774</v>
      </c>
      <c r="AL37" s="1" t="e">
        <f>#REF!/AI37</f>
        <v>#REF!</v>
      </c>
      <c r="AM37" s="1" t="e">
        <f>C37/#REF!</f>
        <v>#REF!</v>
      </c>
    </row>
    <row r="38" spans="1:39" x14ac:dyDescent="0.25">
      <c r="A38" s="17" t="s">
        <v>33</v>
      </c>
      <c r="B38" s="12">
        <v>803</v>
      </c>
      <c r="C38" s="12">
        <v>749</v>
      </c>
      <c r="D38" s="12">
        <f t="shared" si="0"/>
        <v>-54</v>
      </c>
      <c r="E38" s="12">
        <v>12</v>
      </c>
      <c r="F38" s="12">
        <v>12</v>
      </c>
      <c r="G38" s="12">
        <f t="shared" si="1"/>
        <v>0</v>
      </c>
      <c r="H38" s="12">
        <v>12</v>
      </c>
      <c r="I38" s="14">
        <v>11</v>
      </c>
      <c r="J38" s="14">
        <f>I38-H38</f>
        <v>-1</v>
      </c>
      <c r="K38" s="12">
        <v>2</v>
      </c>
      <c r="L38" s="12">
        <v>2</v>
      </c>
      <c r="M38" s="12">
        <v>14</v>
      </c>
      <c r="N38" s="12">
        <v>3</v>
      </c>
      <c r="O38" s="12"/>
      <c r="P38" s="12"/>
      <c r="Q38" s="12">
        <v>1</v>
      </c>
      <c r="R38" s="12"/>
      <c r="S38" s="12">
        <v>2</v>
      </c>
      <c r="T38" s="12"/>
      <c r="U38" s="12">
        <v>18</v>
      </c>
      <c r="V38" s="12"/>
      <c r="W38" s="12"/>
      <c r="X38" s="12"/>
      <c r="Y38" s="12"/>
      <c r="Z38" s="12"/>
      <c r="AA38" s="12"/>
      <c r="AB38" s="12">
        <v>1</v>
      </c>
      <c r="AC38" s="12">
        <v>18</v>
      </c>
      <c r="AD38" s="12"/>
      <c r="AE38" s="12"/>
      <c r="AF38" s="12">
        <v>1</v>
      </c>
      <c r="AG38" s="30">
        <v>2</v>
      </c>
      <c r="AH38" s="30">
        <v>18</v>
      </c>
      <c r="AI38" s="6">
        <v>1</v>
      </c>
      <c r="AJ38" s="13" t="e">
        <f>M38/#REF!</f>
        <v>#REF!</v>
      </c>
      <c r="AK38" s="26">
        <f t="shared" si="3"/>
        <v>57.357142857142854</v>
      </c>
      <c r="AL38" s="1" t="e">
        <f>#REF!/AI38</f>
        <v>#REF!</v>
      </c>
      <c r="AM38" s="1" t="e">
        <f>C38/#REF!</f>
        <v>#REF!</v>
      </c>
    </row>
    <row r="39" spans="1:39" x14ac:dyDescent="0.25">
      <c r="A39" s="17" t="s">
        <v>34</v>
      </c>
      <c r="B39" s="12">
        <v>1025</v>
      </c>
      <c r="C39" s="12">
        <v>1029</v>
      </c>
      <c r="D39" s="12">
        <f t="shared" si="0"/>
        <v>4</v>
      </c>
      <c r="E39" s="12">
        <v>20</v>
      </c>
      <c r="F39" s="12">
        <v>15</v>
      </c>
      <c r="G39" s="12">
        <f t="shared" si="1"/>
        <v>-5</v>
      </c>
      <c r="H39" s="12">
        <v>13</v>
      </c>
      <c r="I39" s="12">
        <v>13</v>
      </c>
      <c r="J39" s="12"/>
      <c r="K39" s="12">
        <v>0</v>
      </c>
      <c r="L39" s="12">
        <v>0</v>
      </c>
      <c r="M39" s="12">
        <v>13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30"/>
      <c r="AH39" s="30">
        <v>12</v>
      </c>
      <c r="AI39" s="6">
        <v>2</v>
      </c>
      <c r="AJ39" s="13" t="e">
        <f>M39/#REF!</f>
        <v>#REF!</v>
      </c>
      <c r="AK39" s="26">
        <f t="shared" si="3"/>
        <v>78.84615384615384</v>
      </c>
      <c r="AL39" s="1" t="e">
        <f>#REF!/AI39</f>
        <v>#REF!</v>
      </c>
      <c r="AM39" s="1" t="e">
        <f>C39/#REF!</f>
        <v>#REF!</v>
      </c>
    </row>
    <row r="40" spans="1:39" x14ac:dyDescent="0.25">
      <c r="A40" s="17" t="s">
        <v>56</v>
      </c>
      <c r="B40" s="12">
        <v>0</v>
      </c>
      <c r="C40" s="12">
        <v>0</v>
      </c>
      <c r="D40" s="12">
        <f t="shared" si="0"/>
        <v>0</v>
      </c>
      <c r="E40" s="12">
        <v>0</v>
      </c>
      <c r="F40" s="12">
        <v>0</v>
      </c>
      <c r="G40" s="12">
        <f t="shared" si="1"/>
        <v>0</v>
      </c>
      <c r="H40" s="12">
        <v>1</v>
      </c>
      <c r="I40" s="12">
        <v>1</v>
      </c>
      <c r="J40" s="12"/>
      <c r="K40" s="12">
        <v>0</v>
      </c>
      <c r="L40" s="12">
        <v>0</v>
      </c>
      <c r="M40" s="12">
        <v>1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30"/>
      <c r="AH40" s="30"/>
      <c r="AI40" s="6">
        <v>0</v>
      </c>
      <c r="AJ40" s="13"/>
      <c r="AK40" s="26">
        <f t="shared" si="3"/>
        <v>0</v>
      </c>
      <c r="AL40" s="1">
        <v>0</v>
      </c>
      <c r="AM40" s="1" t="e">
        <f>C40/#REF!</f>
        <v>#REF!</v>
      </c>
    </row>
    <row r="41" spans="1:39" x14ac:dyDescent="0.25">
      <c r="A41" s="17" t="s">
        <v>58</v>
      </c>
      <c r="B41" s="12">
        <v>980</v>
      </c>
      <c r="C41" s="12">
        <v>1022</v>
      </c>
      <c r="D41" s="12">
        <f t="shared" si="0"/>
        <v>42</v>
      </c>
      <c r="E41" s="12">
        <v>10</v>
      </c>
      <c r="F41" s="12">
        <v>13</v>
      </c>
      <c r="G41" s="12">
        <f t="shared" si="1"/>
        <v>3</v>
      </c>
      <c r="H41" s="12">
        <v>12</v>
      </c>
      <c r="I41" s="18">
        <v>13</v>
      </c>
      <c r="J41" s="18">
        <f>I41-H41</f>
        <v>1</v>
      </c>
      <c r="K41" s="12">
        <v>0</v>
      </c>
      <c r="L41" s="12">
        <v>0</v>
      </c>
      <c r="M41" s="12">
        <v>12</v>
      </c>
      <c r="N41" s="12"/>
      <c r="O41" s="12"/>
      <c r="P41" s="12"/>
      <c r="Q41" s="12"/>
      <c r="R41" s="12"/>
      <c r="S41" s="12"/>
      <c r="T41" s="12"/>
      <c r="U41" s="12">
        <v>18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>
        <v>1</v>
      </c>
      <c r="AG41" s="30"/>
      <c r="AH41" s="30"/>
      <c r="AI41" s="6">
        <v>2</v>
      </c>
      <c r="AJ41" s="13" t="e">
        <f>M41/#REF!</f>
        <v>#REF!</v>
      </c>
      <c r="AK41" s="26">
        <f t="shared" si="3"/>
        <v>81.666666666666671</v>
      </c>
      <c r="AL41" s="1" t="e">
        <f>#REF!/AI41</f>
        <v>#REF!</v>
      </c>
      <c r="AM41" s="1" t="e">
        <f>C41/#REF!</f>
        <v>#REF!</v>
      </c>
    </row>
    <row r="42" spans="1:39" x14ac:dyDescent="0.25">
      <c r="A42" s="17" t="s">
        <v>35</v>
      </c>
      <c r="B42" s="12">
        <v>793</v>
      </c>
      <c r="C42" s="12">
        <v>882</v>
      </c>
      <c r="D42" s="12">
        <f t="shared" si="0"/>
        <v>89</v>
      </c>
      <c r="E42" s="12">
        <v>0</v>
      </c>
      <c r="F42" s="12">
        <v>0</v>
      </c>
      <c r="G42" s="12">
        <f t="shared" si="1"/>
        <v>0</v>
      </c>
      <c r="H42" s="12">
        <v>9</v>
      </c>
      <c r="I42" s="18">
        <v>9</v>
      </c>
      <c r="J42" s="18">
        <f>I42-H42</f>
        <v>0</v>
      </c>
      <c r="K42" s="12">
        <v>2</v>
      </c>
      <c r="L42" s="12">
        <v>2</v>
      </c>
      <c r="M42" s="12">
        <v>11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30">
        <v>1</v>
      </c>
      <c r="AH42" s="30"/>
      <c r="AI42" s="6">
        <v>1</v>
      </c>
      <c r="AJ42" s="13" t="e">
        <f>M42/#REF!</f>
        <v>#REF!</v>
      </c>
      <c r="AK42" s="26">
        <f t="shared" si="3"/>
        <v>72.090909090909093</v>
      </c>
      <c r="AL42" s="1" t="e">
        <f>#REF!/AI42</f>
        <v>#REF!</v>
      </c>
      <c r="AM42" s="1" t="e">
        <f>C42/#REF!</f>
        <v>#REF!</v>
      </c>
    </row>
    <row r="43" spans="1:39" x14ac:dyDescent="0.25">
      <c r="A43" s="17" t="s">
        <v>36</v>
      </c>
      <c r="B43" s="12">
        <v>998</v>
      </c>
      <c r="C43" s="12">
        <v>938</v>
      </c>
      <c r="D43" s="12">
        <f t="shared" si="0"/>
        <v>-60</v>
      </c>
      <c r="E43" s="12">
        <v>3</v>
      </c>
      <c r="F43" s="12">
        <v>4</v>
      </c>
      <c r="G43" s="12">
        <f t="shared" si="1"/>
        <v>1</v>
      </c>
      <c r="H43" s="12">
        <v>11</v>
      </c>
      <c r="I43" s="17">
        <v>10</v>
      </c>
      <c r="J43" s="17">
        <f>I43-H43</f>
        <v>-1</v>
      </c>
      <c r="K43" s="12">
        <v>1</v>
      </c>
      <c r="L43" s="12">
        <v>1</v>
      </c>
      <c r="M43" s="12">
        <v>12</v>
      </c>
      <c r="N43" s="12">
        <v>1</v>
      </c>
      <c r="O43" s="12">
        <v>1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30">
        <v>3</v>
      </c>
      <c r="AH43" s="30"/>
      <c r="AI43" s="6">
        <v>1</v>
      </c>
      <c r="AJ43" s="13" t="e">
        <f>M43/#REF!</f>
        <v>#REF!</v>
      </c>
      <c r="AK43" s="26">
        <f t="shared" si="3"/>
        <v>83.166666666666671</v>
      </c>
      <c r="AL43" s="1" t="e">
        <f>#REF!/AI43</f>
        <v>#REF!</v>
      </c>
      <c r="AM43" s="1" t="e">
        <f>C43/#REF!</f>
        <v>#REF!</v>
      </c>
    </row>
    <row r="44" spans="1:39" x14ac:dyDescent="0.25">
      <c r="A44" s="17" t="s">
        <v>37</v>
      </c>
      <c r="B44" s="12">
        <v>405</v>
      </c>
      <c r="C44" s="12">
        <v>452</v>
      </c>
      <c r="D44" s="12">
        <f t="shared" si="0"/>
        <v>47</v>
      </c>
      <c r="E44" s="12">
        <v>26</v>
      </c>
      <c r="F44" s="12">
        <v>20</v>
      </c>
      <c r="G44" s="12">
        <f t="shared" si="1"/>
        <v>-6</v>
      </c>
      <c r="H44" s="12">
        <v>9</v>
      </c>
      <c r="I44" s="17">
        <v>9</v>
      </c>
      <c r="J44" s="17"/>
      <c r="K44" s="12">
        <v>0</v>
      </c>
      <c r="L44" s="12">
        <v>0</v>
      </c>
      <c r="M44" s="12">
        <v>9</v>
      </c>
      <c r="N44" s="12"/>
      <c r="O44" s="12"/>
      <c r="P44" s="12"/>
      <c r="Q44" s="12"/>
      <c r="R44" s="12">
        <v>18</v>
      </c>
      <c r="S44" s="12"/>
      <c r="T44" s="12"/>
      <c r="U44" s="12">
        <v>18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>
        <v>2</v>
      </c>
      <c r="AG44" s="30"/>
      <c r="AH44" s="30"/>
      <c r="AI44" s="6">
        <v>4</v>
      </c>
      <c r="AJ44" s="13" t="e">
        <f>M44/#REF!</f>
        <v>#REF!</v>
      </c>
      <c r="AK44" s="26">
        <f t="shared" si="3"/>
        <v>45</v>
      </c>
      <c r="AL44" s="1" t="e">
        <f>#REF!/AI44</f>
        <v>#REF!</v>
      </c>
      <c r="AM44" s="1" t="e">
        <f>C44/#REF!</f>
        <v>#REF!</v>
      </c>
    </row>
    <row r="45" spans="1:39" x14ac:dyDescent="0.25">
      <c r="A45" s="17"/>
      <c r="B45" s="12"/>
      <c r="C45" s="12"/>
      <c r="D45" s="20" t="e">
        <f>#REF!-#REF!</f>
        <v>#REF!</v>
      </c>
      <c r="E45" s="12"/>
      <c r="F45" s="12"/>
      <c r="G45" s="21">
        <v>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7"/>
      <c r="AH45" s="17"/>
      <c r="AI45" s="6" t="s">
        <v>41</v>
      </c>
      <c r="AJ45" s="13"/>
      <c r="AK45" s="26"/>
    </row>
    <row r="46" spans="1:39" x14ac:dyDescent="0.25">
      <c r="A46" s="17"/>
      <c r="B46" s="12">
        <v>28708</v>
      </c>
      <c r="C46" s="12" t="e">
        <f>#REF!+#REF!+#REF!</f>
        <v>#REF!</v>
      </c>
      <c r="D46" s="12" t="e">
        <f>D7+D9+D10+D11+D12+D13+D14+D15+D16+D17+D21+D22+D23+D24+D25+#REF!+D26+D27+D28+D29+D30+D31+D32+D33+D34+D35+D36+D37+D38+D39+D41+D42+D43+D44+D45</f>
        <v>#REF!</v>
      </c>
      <c r="E46" s="12"/>
      <c r="F46" s="19" t="e">
        <f>F7+F9+F10+F11+F12+F13+F14+F15+F16+F17+F21+F22+F23+F24+F25+#REF!+F26+F27+F28+F29+F30+F31+F32+F33+F34+F35+F36+F37+F38+F39+F40+F43+F44+#REF!+#REF!</f>
        <v>#REF!</v>
      </c>
      <c r="G46" s="22" t="e">
        <f>#REF!+G45</f>
        <v>#REF!</v>
      </c>
      <c r="H46" s="12"/>
      <c r="I46" s="25" t="e">
        <f>I7+I9+I10+I11+I12+I13+I14+I15+I16+I17+I21+I22+I23+I24+I25+#REF!+I26+I27+I28+I29+I30+I31+I32+I33+I34+I35+I36+I37+I38+I39+I40+I41+I42+I43+I44+#REF!+#REF!</f>
        <v>#REF!</v>
      </c>
      <c r="J46" s="12"/>
      <c r="K46" s="12"/>
      <c r="L46" s="12">
        <v>19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7"/>
      <c r="AH46" s="17" t="s">
        <v>76</v>
      </c>
      <c r="AI46" s="6" t="e">
        <f>AI7+AI8+AI9+AI10+AI11+AI12+AI14+AI13+AI15+AI16+AI17+AI21+AI22+AI23+AI24+AI25+#REF!+AI26+AI27+AI28+AI29+AI30+AI31+AI32+AI33+AI34+AI35+AI36+AI37+AI38+AI39+AI40+AI41+AI42+AI43+AI44+#REF!+#REF!</f>
        <v>#REF!</v>
      </c>
      <c r="AJ46" s="13"/>
      <c r="AK46" s="26"/>
      <c r="AM46" s="1" t="e">
        <f>C46/#REF!</f>
        <v>#REF!</v>
      </c>
    </row>
    <row r="47" spans="1:39" x14ac:dyDescent="0.25">
      <c r="A47" s="1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7"/>
      <c r="AH47" s="17"/>
      <c r="AJ47" s="13"/>
      <c r="AK47" s="1"/>
    </row>
    <row r="48" spans="1:39" x14ac:dyDescent="0.25">
      <c r="A48" s="17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7"/>
      <c r="AH48" s="17"/>
      <c r="AJ48" s="13"/>
      <c r="AK48" s="1"/>
    </row>
    <row r="49" spans="1:39" x14ac:dyDescent="0.25">
      <c r="A49" s="34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7"/>
      <c r="AH49" s="17"/>
      <c r="AJ49" s="13"/>
      <c r="AK49" s="1"/>
    </row>
    <row r="50" spans="1:3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49"/>
      <c r="AG50" s="3"/>
      <c r="AH50" s="3"/>
      <c r="AI50" s="4"/>
      <c r="AL50" s="2"/>
      <c r="AM50" s="2"/>
    </row>
    <row r="51" spans="1:3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4"/>
      <c r="AL51" s="2"/>
      <c r="AM51" s="2"/>
    </row>
    <row r="52" spans="1:3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"/>
      <c r="AL52" s="2"/>
      <c r="AM52" s="2"/>
    </row>
    <row r="53" spans="1:3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4"/>
      <c r="AL53" s="2"/>
      <c r="AM53" s="2"/>
    </row>
    <row r="54" spans="1:3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"/>
      <c r="AL54" s="2"/>
      <c r="AM54" s="2"/>
    </row>
    <row r="55" spans="1:3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"/>
      <c r="AL55" s="2"/>
      <c r="AM55" s="2"/>
    </row>
    <row r="56" spans="1:3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"/>
      <c r="AL56" s="2"/>
      <c r="AM56" s="2"/>
    </row>
    <row r="57" spans="1:3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4"/>
      <c r="AL57" s="2"/>
      <c r="AM57" s="2"/>
    </row>
    <row r="58" spans="1:3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4"/>
      <c r="AL58" s="2"/>
      <c r="AM58" s="2"/>
    </row>
    <row r="59" spans="1:3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4"/>
      <c r="AL59" s="2"/>
      <c r="AM59" s="2"/>
    </row>
    <row r="60" spans="1:3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4"/>
      <c r="AL60" s="2"/>
      <c r="AM60" s="2"/>
    </row>
    <row r="61" spans="1:3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"/>
      <c r="AL61" s="2"/>
      <c r="AM61" s="2"/>
    </row>
    <row r="62" spans="1:3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4"/>
      <c r="AL62" s="2"/>
      <c r="AM62" s="2"/>
    </row>
    <row r="63" spans="1:3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4"/>
      <c r="AL63" s="2"/>
      <c r="AM63" s="2"/>
    </row>
    <row r="64" spans="1:3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4"/>
      <c r="AL64" s="2"/>
      <c r="AM64" s="2"/>
    </row>
    <row r="65" spans="1:3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4"/>
      <c r="AL65" s="2"/>
      <c r="AM65" s="2"/>
    </row>
    <row r="66" spans="1:3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4"/>
      <c r="AL66" s="2"/>
      <c r="AM66" s="2"/>
    </row>
    <row r="67" spans="1:3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4"/>
      <c r="AL67" s="2"/>
      <c r="AM67" s="2"/>
    </row>
    <row r="68" spans="1:3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4"/>
      <c r="AL68" s="2"/>
      <c r="AM68" s="2"/>
    </row>
    <row r="69" spans="1:3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4"/>
      <c r="AL69" s="2"/>
      <c r="AM69" s="2"/>
    </row>
    <row r="70" spans="1:3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4"/>
      <c r="AL70" s="2"/>
      <c r="AM70" s="2"/>
    </row>
    <row r="71" spans="1:3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4"/>
      <c r="AL71" s="2"/>
      <c r="AM71" s="2"/>
    </row>
    <row r="72" spans="1:3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4"/>
      <c r="AL72" s="2"/>
      <c r="AM72" s="2"/>
    </row>
    <row r="73" spans="1:3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4"/>
      <c r="AL73" s="2"/>
      <c r="AM73" s="2"/>
    </row>
    <row r="74" spans="1:3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4"/>
      <c r="AL74" s="29"/>
      <c r="AM74" s="29"/>
    </row>
    <row r="75" spans="1:3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4"/>
    </row>
    <row r="76" spans="1:3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4"/>
    </row>
    <row r="77" spans="1:3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4"/>
    </row>
    <row r="78" spans="1:3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4"/>
    </row>
    <row r="79" spans="1:3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4"/>
    </row>
    <row r="80" spans="1:3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4"/>
    </row>
    <row r="81" spans="1:3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4"/>
    </row>
    <row r="82" spans="1:3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4"/>
    </row>
    <row r="83" spans="1:3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4"/>
    </row>
    <row r="84" spans="1:3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4"/>
    </row>
    <row r="85" spans="1:3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4"/>
    </row>
    <row r="86" spans="1:3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4"/>
    </row>
    <row r="87" spans="1:3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4"/>
    </row>
    <row r="88" spans="1:3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4"/>
    </row>
    <row r="89" spans="1:3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4"/>
    </row>
    <row r="90" spans="1:3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4"/>
    </row>
    <row r="91" spans="1:3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4"/>
    </row>
    <row r="92" spans="1:3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4"/>
    </row>
    <row r="93" spans="1:3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4"/>
    </row>
    <row r="94" spans="1:3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4"/>
    </row>
    <row r="95" spans="1:3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4"/>
    </row>
    <row r="96" spans="1:3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4"/>
    </row>
    <row r="97" spans="1:3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4"/>
    </row>
    <row r="98" spans="1:3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4"/>
    </row>
    <row r="99" spans="1:3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4"/>
    </row>
    <row r="100" spans="1:3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4"/>
    </row>
    <row r="101" spans="1:3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4"/>
    </row>
    <row r="102" spans="1:3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4"/>
    </row>
    <row r="103" spans="1:3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4"/>
    </row>
    <row r="104" spans="1:3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4"/>
    </row>
    <row r="105" spans="1:3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4"/>
    </row>
    <row r="106" spans="1:3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4"/>
    </row>
    <row r="107" spans="1:3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7"/>
    </row>
    <row r="108" spans="1:3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7"/>
    </row>
    <row r="109" spans="1:3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7"/>
    </row>
    <row r="110" spans="1:3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7"/>
    </row>
    <row r="111" spans="1:3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7"/>
    </row>
    <row r="112" spans="1:3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7"/>
    </row>
    <row r="113" spans="1:3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7"/>
    </row>
    <row r="114" spans="1:3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7"/>
    </row>
    <row r="115" spans="1:3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7"/>
    </row>
    <row r="116" spans="1:3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7"/>
    </row>
    <row r="117" spans="1:3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7"/>
    </row>
    <row r="118" spans="1:3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7"/>
    </row>
    <row r="119" spans="1:3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7"/>
    </row>
    <row r="120" spans="1:3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7"/>
    </row>
    <row r="121" spans="1:3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7"/>
    </row>
    <row r="122" spans="1:3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7"/>
    </row>
    <row r="123" spans="1:3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7"/>
    </row>
    <row r="124" spans="1:3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7"/>
    </row>
    <row r="125" spans="1:3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7"/>
    </row>
    <row r="126" spans="1:3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7"/>
    </row>
    <row r="127" spans="1:3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7"/>
    </row>
    <row r="128" spans="1:3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7"/>
    </row>
    <row r="129" spans="1:3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7"/>
    </row>
    <row r="130" spans="1:3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7"/>
    </row>
    <row r="131" spans="1:3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7"/>
    </row>
    <row r="132" spans="1:3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7"/>
    </row>
    <row r="133" spans="1:3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7"/>
    </row>
    <row r="134" spans="1:3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7"/>
    </row>
    <row r="135" spans="1:3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7"/>
    </row>
    <row r="136" spans="1:3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7"/>
    </row>
    <row r="137" spans="1:3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7"/>
    </row>
    <row r="138" spans="1:3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7"/>
    </row>
    <row r="139" spans="1:3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7"/>
    </row>
    <row r="140" spans="1:3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7"/>
    </row>
    <row r="141" spans="1:3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7"/>
    </row>
    <row r="142" spans="1:3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7"/>
    </row>
    <row r="143" spans="1:3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7"/>
    </row>
    <row r="144" spans="1:3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7"/>
    </row>
    <row r="145" spans="1:3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7"/>
    </row>
    <row r="146" spans="1:3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7"/>
    </row>
    <row r="147" spans="1:3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7"/>
    </row>
    <row r="148" spans="1:3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7"/>
    </row>
    <row r="149" spans="1:3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7"/>
    </row>
    <row r="150" spans="1:3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7"/>
    </row>
    <row r="151" spans="1:3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7"/>
    </row>
    <row r="152" spans="1:3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7"/>
    </row>
    <row r="153" spans="1:3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7"/>
    </row>
    <row r="154" spans="1:3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7"/>
    </row>
    <row r="155" spans="1:3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7"/>
    </row>
    <row r="156" spans="1:3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7"/>
    </row>
    <row r="157" spans="1:3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7"/>
    </row>
    <row r="158" spans="1:3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7"/>
    </row>
    <row r="159" spans="1:3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7"/>
    </row>
    <row r="160" spans="1:3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7"/>
    </row>
    <row r="161" spans="1:3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7"/>
    </row>
    <row r="162" spans="1:3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7"/>
    </row>
    <row r="163" spans="1:3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7"/>
    </row>
    <row r="164" spans="1:3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7"/>
    </row>
    <row r="165" spans="1:3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7"/>
    </row>
    <row r="166" spans="1:3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7"/>
    </row>
    <row r="167" spans="1:3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7"/>
    </row>
    <row r="168" spans="1:3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7"/>
    </row>
    <row r="169" spans="1:3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7"/>
    </row>
    <row r="170" spans="1:3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7"/>
    </row>
    <row r="171" spans="1:3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7"/>
    </row>
    <row r="172" spans="1:3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7"/>
    </row>
    <row r="173" spans="1:3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7"/>
    </row>
    <row r="174" spans="1:3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7"/>
    </row>
    <row r="175" spans="1:3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7"/>
    </row>
    <row r="176" spans="1:3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7"/>
    </row>
    <row r="177" spans="1:3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7"/>
    </row>
    <row r="178" spans="1:3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7"/>
    </row>
    <row r="179" spans="1:3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7"/>
    </row>
    <row r="180" spans="1:3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7"/>
    </row>
    <row r="181" spans="1:3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7"/>
    </row>
    <row r="182" spans="1:3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7"/>
    </row>
    <row r="183" spans="1:3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7"/>
    </row>
    <row r="184" spans="1:3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7"/>
    </row>
    <row r="185" spans="1:3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7"/>
    </row>
    <row r="186" spans="1:3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7"/>
    </row>
    <row r="187" spans="1:3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7"/>
    </row>
    <row r="188" spans="1:3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7"/>
    </row>
    <row r="189" spans="1:3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7"/>
    </row>
    <row r="190" spans="1:3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7"/>
    </row>
    <row r="191" spans="1:3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7"/>
    </row>
    <row r="192" spans="1:3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7"/>
    </row>
    <row r="193" spans="1:3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7"/>
    </row>
    <row r="194" spans="1:3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7"/>
    </row>
    <row r="195" spans="1:3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7"/>
    </row>
  </sheetData>
  <autoFilter ref="A2:H44" xr:uid="{00000000-0009-0000-0000-000000000000}">
    <filterColumn colId="5">
      <colorFilter dxfId="0" cellColor="0"/>
    </filterColumn>
  </autoFilter>
  <mergeCells count="13">
    <mergeCell ref="AD4:AE4"/>
    <mergeCell ref="O2:AH2"/>
    <mergeCell ref="Q3:AE3"/>
    <mergeCell ref="X4:Y4"/>
    <mergeCell ref="Z4:AA4"/>
    <mergeCell ref="AF3:AH3"/>
    <mergeCell ref="N3:P3"/>
    <mergeCell ref="S4:U4"/>
    <mergeCell ref="B3:D3"/>
    <mergeCell ref="K3:L3"/>
    <mergeCell ref="Q4:R4"/>
    <mergeCell ref="V4:W4"/>
    <mergeCell ref="AB4:A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Di Pietrantonio Patrizia</cp:lastModifiedBy>
  <cp:lastPrinted>2020-08-29T07:45:59Z</cp:lastPrinted>
  <dcterms:created xsi:type="dcterms:W3CDTF">2016-06-02T09:56:39Z</dcterms:created>
  <dcterms:modified xsi:type="dcterms:W3CDTF">2021-09-01T14:29:30Z</dcterms:modified>
</cp:coreProperties>
</file>